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S\Desktop\ยุทธศาสตร์\Data\Data for Health Service\Annual Report\Population Data\Live Expectency\"/>
    </mc:Choice>
  </mc:AlternateContent>
  <xr:revisionPtr revIDLastSave="0" documentId="13_ncr:1_{539689F0-956B-402B-97DE-3B19EB461BF1}" xr6:coauthVersionLast="47" xr6:coauthVersionMax="47" xr10:uidLastSave="{00000000-0000-0000-0000-000000000000}"/>
  <bookViews>
    <workbookView xWindow="-120" yWindow="-120" windowWidth="29040" windowHeight="15840" tabRatio="854" xr2:uid="{00000000-000D-0000-FFFF-FFFF00000000}"/>
  </bookViews>
  <sheets>
    <sheet name="สรุปอายุคาดเฉลี่ย" sheetId="7" r:id="rId1"/>
    <sheet name="อายุคาดเฉลี่ยปี 2560" sheetId="17" r:id="rId2"/>
    <sheet name="อายุคาดเฉลี่ยปี 2561" sheetId="18" r:id="rId3"/>
    <sheet name="อายุคาดเฉลี่ยปี 2562" sheetId="19" r:id="rId4"/>
    <sheet name="อายุคาดเฉลี่ยปี 2563" sheetId="20" r:id="rId5"/>
    <sheet name="อายุคาดเฉลี่ยปี 2564" sheetId="23" r:id="rId6"/>
    <sheet name="อายุคาดเฉลี่ยปี 2565" sheetId="22" r:id="rId7"/>
    <sheet name="อายุคาดเฉลี่ยปี 2566" sheetId="21" r:id="rId8"/>
    <sheet name="คำอธิบายLife Tables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D259" i="23" l="1"/>
  <c r="C259" i="23"/>
  <c r="E258" i="23"/>
  <c r="E257" i="23"/>
  <c r="E256" i="23"/>
  <c r="E255" i="23"/>
  <c r="G51" i="23" s="1"/>
  <c r="H51" i="23" s="1"/>
  <c r="J51" i="23" s="1"/>
  <c r="K51" i="23" s="1"/>
  <c r="E254" i="23"/>
  <c r="G50" i="23" s="1"/>
  <c r="E253" i="23"/>
  <c r="E252" i="23"/>
  <c r="E251" i="23"/>
  <c r="E250" i="23"/>
  <c r="E249" i="23"/>
  <c r="E248" i="23"/>
  <c r="E247" i="23"/>
  <c r="G43" i="23" s="1"/>
  <c r="H43" i="23" s="1"/>
  <c r="J43" i="23" s="1"/>
  <c r="K43" i="23" s="1"/>
  <c r="E246" i="23"/>
  <c r="E245" i="23"/>
  <c r="E244" i="23"/>
  <c r="E243" i="23"/>
  <c r="E242" i="23"/>
  <c r="E241" i="23"/>
  <c r="E240" i="23"/>
  <c r="E239" i="23"/>
  <c r="G35" i="23" s="1"/>
  <c r="E238" i="23"/>
  <c r="E237" i="23"/>
  <c r="I222" i="23"/>
  <c r="H222" i="23"/>
  <c r="G222" i="23"/>
  <c r="E222" i="23"/>
  <c r="D222" i="23"/>
  <c r="C222" i="23"/>
  <c r="G112" i="23"/>
  <c r="H112" i="23" s="1"/>
  <c r="J112" i="23" s="1"/>
  <c r="K112" i="23" s="1"/>
  <c r="F112" i="23"/>
  <c r="G111" i="23"/>
  <c r="F111" i="23"/>
  <c r="G110" i="23"/>
  <c r="F110" i="23"/>
  <c r="H110" i="23" s="1"/>
  <c r="J110" i="23" s="1"/>
  <c r="K110" i="23" s="1"/>
  <c r="K109" i="23"/>
  <c r="H109" i="23"/>
  <c r="J109" i="23" s="1"/>
  <c r="G109" i="23"/>
  <c r="F109" i="23"/>
  <c r="G108" i="23"/>
  <c r="F108" i="23"/>
  <c r="G107" i="23"/>
  <c r="F107" i="23"/>
  <c r="H106" i="23"/>
  <c r="J106" i="23" s="1"/>
  <c r="K106" i="23" s="1"/>
  <c r="G106" i="23"/>
  <c r="F106" i="23"/>
  <c r="G105" i="23"/>
  <c r="F105" i="23"/>
  <c r="G104" i="23"/>
  <c r="F104" i="23"/>
  <c r="G103" i="23"/>
  <c r="F103" i="23"/>
  <c r="G102" i="23"/>
  <c r="H102" i="23" s="1"/>
  <c r="J102" i="23" s="1"/>
  <c r="K102" i="23" s="1"/>
  <c r="F102" i="23"/>
  <c r="G101" i="23"/>
  <c r="F101" i="23"/>
  <c r="G100" i="23"/>
  <c r="F100" i="23"/>
  <c r="G99" i="23"/>
  <c r="F99" i="23"/>
  <c r="G98" i="23"/>
  <c r="H98" i="23" s="1"/>
  <c r="J98" i="23" s="1"/>
  <c r="K98" i="23" s="1"/>
  <c r="F98" i="23"/>
  <c r="G97" i="23"/>
  <c r="F97" i="23"/>
  <c r="G96" i="23"/>
  <c r="F96" i="23"/>
  <c r="G95" i="23"/>
  <c r="F95" i="23"/>
  <c r="G94" i="23"/>
  <c r="F94" i="23"/>
  <c r="H94" i="23" s="1"/>
  <c r="J94" i="23" s="1"/>
  <c r="K94" i="23" s="1"/>
  <c r="G93" i="23"/>
  <c r="F93" i="23"/>
  <c r="H93" i="23" s="1"/>
  <c r="J93" i="23" s="1"/>
  <c r="K93" i="23" s="1"/>
  <c r="G92" i="23"/>
  <c r="F92" i="23"/>
  <c r="G91" i="23"/>
  <c r="F91" i="23"/>
  <c r="G83" i="23"/>
  <c r="F83" i="23"/>
  <c r="H83" i="23" s="1"/>
  <c r="J83" i="23" s="1"/>
  <c r="K83" i="23" s="1"/>
  <c r="G82" i="23"/>
  <c r="F82" i="23"/>
  <c r="H82" i="23" s="1"/>
  <c r="J82" i="23" s="1"/>
  <c r="K82" i="23" s="1"/>
  <c r="G81" i="23"/>
  <c r="F81" i="23"/>
  <c r="H81" i="23" s="1"/>
  <c r="J81" i="23" s="1"/>
  <c r="K81" i="23" s="1"/>
  <c r="G80" i="23"/>
  <c r="H80" i="23" s="1"/>
  <c r="J80" i="23" s="1"/>
  <c r="K80" i="23" s="1"/>
  <c r="F80" i="23"/>
  <c r="G79" i="23"/>
  <c r="F79" i="23"/>
  <c r="H79" i="23" s="1"/>
  <c r="J79" i="23" s="1"/>
  <c r="K79" i="23" s="1"/>
  <c r="G78" i="23"/>
  <c r="F78" i="23"/>
  <c r="H78" i="23" s="1"/>
  <c r="J78" i="23" s="1"/>
  <c r="K78" i="23" s="1"/>
  <c r="G77" i="23"/>
  <c r="F77" i="23"/>
  <c r="H77" i="23" s="1"/>
  <c r="J77" i="23" s="1"/>
  <c r="K77" i="23" s="1"/>
  <c r="G76" i="23"/>
  <c r="H76" i="23" s="1"/>
  <c r="J76" i="23" s="1"/>
  <c r="K76" i="23" s="1"/>
  <c r="F76" i="23"/>
  <c r="G75" i="23"/>
  <c r="F75" i="23"/>
  <c r="G74" i="23"/>
  <c r="F74" i="23"/>
  <c r="G73" i="23"/>
  <c r="F73" i="23"/>
  <c r="G72" i="23"/>
  <c r="H72" i="23" s="1"/>
  <c r="J72" i="23" s="1"/>
  <c r="K72" i="23" s="1"/>
  <c r="F72" i="23"/>
  <c r="G71" i="23"/>
  <c r="F71" i="23"/>
  <c r="G70" i="23"/>
  <c r="F70" i="23"/>
  <c r="G69" i="23"/>
  <c r="F69" i="23"/>
  <c r="G68" i="23"/>
  <c r="F68" i="23"/>
  <c r="G67" i="23"/>
  <c r="F67" i="23"/>
  <c r="H67" i="23" s="1"/>
  <c r="J67" i="23" s="1"/>
  <c r="K67" i="23" s="1"/>
  <c r="G66" i="23"/>
  <c r="F66" i="23"/>
  <c r="H66" i="23" s="1"/>
  <c r="J66" i="23" s="1"/>
  <c r="K66" i="23" s="1"/>
  <c r="G65" i="23"/>
  <c r="F65" i="23"/>
  <c r="G64" i="23"/>
  <c r="H64" i="23" s="1"/>
  <c r="J64" i="23" s="1"/>
  <c r="K64" i="23" s="1"/>
  <c r="F64" i="23"/>
  <c r="G63" i="23"/>
  <c r="F63" i="23"/>
  <c r="G62" i="23"/>
  <c r="F62" i="23"/>
  <c r="G54" i="23"/>
  <c r="F54" i="23"/>
  <c r="G53" i="23"/>
  <c r="H53" i="23" s="1"/>
  <c r="J53" i="23" s="1"/>
  <c r="K53" i="23" s="1"/>
  <c r="F53" i="23"/>
  <c r="G52" i="23"/>
  <c r="F52" i="23"/>
  <c r="F51" i="23"/>
  <c r="F50" i="23"/>
  <c r="G49" i="23"/>
  <c r="F49" i="23"/>
  <c r="G48" i="23"/>
  <c r="H48" i="23" s="1"/>
  <c r="J48" i="23" s="1"/>
  <c r="K48" i="23" s="1"/>
  <c r="F48" i="23"/>
  <c r="G47" i="23"/>
  <c r="F47" i="23"/>
  <c r="G46" i="23"/>
  <c r="F46" i="23"/>
  <c r="H45" i="23"/>
  <c r="J45" i="23" s="1"/>
  <c r="K45" i="23" s="1"/>
  <c r="G45" i="23"/>
  <c r="F45" i="23"/>
  <c r="G44" i="23"/>
  <c r="H44" i="23" s="1"/>
  <c r="J44" i="23" s="1"/>
  <c r="K44" i="23" s="1"/>
  <c r="F44" i="23"/>
  <c r="F43" i="23"/>
  <c r="G42" i="23"/>
  <c r="F42" i="23"/>
  <c r="G41" i="23"/>
  <c r="F41" i="23"/>
  <c r="G40" i="23"/>
  <c r="H40" i="23" s="1"/>
  <c r="J40" i="23" s="1"/>
  <c r="K40" i="23" s="1"/>
  <c r="F40" i="23"/>
  <c r="G39" i="23"/>
  <c r="F39" i="23"/>
  <c r="G38" i="23"/>
  <c r="F38" i="23"/>
  <c r="G37" i="23"/>
  <c r="F37" i="23"/>
  <c r="H36" i="23"/>
  <c r="J36" i="23" s="1"/>
  <c r="K36" i="23" s="1"/>
  <c r="G36" i="23"/>
  <c r="F36" i="23"/>
  <c r="F35" i="23"/>
  <c r="G34" i="23"/>
  <c r="F34" i="23"/>
  <c r="G33" i="23"/>
  <c r="F33" i="23"/>
  <c r="H33" i="23" s="1"/>
  <c r="J33" i="23" s="1"/>
  <c r="H15" i="7"/>
  <c r="H14" i="7"/>
  <c r="H13" i="7"/>
  <c r="H10" i="7"/>
  <c r="H9" i="7"/>
  <c r="H8" i="7"/>
  <c r="H54" i="23" l="1"/>
  <c r="J54" i="23" s="1"/>
  <c r="K54" i="23" s="1"/>
  <c r="H50" i="23"/>
  <c r="J50" i="23" s="1"/>
  <c r="K50" i="23" s="1"/>
  <c r="H41" i="23"/>
  <c r="J41" i="23" s="1"/>
  <c r="K41" i="23" s="1"/>
  <c r="H107" i="23"/>
  <c r="J107" i="23" s="1"/>
  <c r="K107" i="23" s="1"/>
  <c r="H100" i="23"/>
  <c r="J100" i="23" s="1"/>
  <c r="K100" i="23" s="1"/>
  <c r="H104" i="23"/>
  <c r="J104" i="23" s="1"/>
  <c r="K104" i="23" s="1"/>
  <c r="H108" i="23"/>
  <c r="J108" i="23" s="1"/>
  <c r="K108" i="23" s="1"/>
  <c r="H49" i="23"/>
  <c r="J49" i="23" s="1"/>
  <c r="K49" i="23" s="1"/>
  <c r="H39" i="23"/>
  <c r="J39" i="23" s="1"/>
  <c r="K39" i="23" s="1"/>
  <c r="H47" i="23"/>
  <c r="J47" i="23" s="1"/>
  <c r="K47" i="23" s="1"/>
  <c r="H52" i="23"/>
  <c r="J52" i="23" s="1"/>
  <c r="K52" i="23" s="1"/>
  <c r="H101" i="23"/>
  <c r="J101" i="23" s="1"/>
  <c r="K101" i="23" s="1"/>
  <c r="H105" i="23"/>
  <c r="J105" i="23" s="1"/>
  <c r="K105" i="23" s="1"/>
  <c r="H97" i="23"/>
  <c r="J97" i="23" s="1"/>
  <c r="K97" i="23" s="1"/>
  <c r="H68" i="23"/>
  <c r="J68" i="23" s="1"/>
  <c r="K68" i="23" s="1"/>
  <c r="H96" i="23"/>
  <c r="J96" i="23" s="1"/>
  <c r="K96" i="23" s="1"/>
  <c r="H37" i="23"/>
  <c r="J37" i="23" s="1"/>
  <c r="K37" i="23" s="1"/>
  <c r="H35" i="23"/>
  <c r="J35" i="23" s="1"/>
  <c r="K35" i="23" s="1"/>
  <c r="F84" i="23"/>
  <c r="H63" i="23"/>
  <c r="J63" i="23" s="1"/>
  <c r="K63" i="23" s="1"/>
  <c r="H92" i="23"/>
  <c r="J92" i="23" s="1"/>
  <c r="K92" i="23" s="1"/>
  <c r="F224" i="23"/>
  <c r="E225" i="23"/>
  <c r="G223" i="23"/>
  <c r="F55" i="23"/>
  <c r="H62" i="23"/>
  <c r="J62" i="23" s="1"/>
  <c r="L63" i="23" s="1"/>
  <c r="H69" i="23"/>
  <c r="J69" i="23" s="1"/>
  <c r="K69" i="23" s="1"/>
  <c r="H73" i="23"/>
  <c r="J73" i="23" s="1"/>
  <c r="K73" i="23" s="1"/>
  <c r="H70" i="23"/>
  <c r="J70" i="23" s="1"/>
  <c r="K70" i="23" s="1"/>
  <c r="H74" i="23"/>
  <c r="J74" i="23" s="1"/>
  <c r="K74" i="23" s="1"/>
  <c r="G113" i="23"/>
  <c r="H71" i="23"/>
  <c r="J71" i="23" s="1"/>
  <c r="K71" i="23" s="1"/>
  <c r="H75" i="23"/>
  <c r="J75" i="23" s="1"/>
  <c r="K75" i="23" s="1"/>
  <c r="H65" i="23"/>
  <c r="J65" i="23" s="1"/>
  <c r="K65" i="23" s="1"/>
  <c r="E259" i="23"/>
  <c r="H95" i="23"/>
  <c r="J95" i="23" s="1"/>
  <c r="K95" i="23" s="1"/>
  <c r="G84" i="23"/>
  <c r="G55" i="23"/>
  <c r="F113" i="23"/>
  <c r="H103" i="23"/>
  <c r="J103" i="23" s="1"/>
  <c r="K103" i="23" s="1"/>
  <c r="H46" i="23"/>
  <c r="J46" i="23" s="1"/>
  <c r="K46" i="23" s="1"/>
  <c r="H111" i="23"/>
  <c r="J111" i="23" s="1"/>
  <c r="K111" i="23" s="1"/>
  <c r="H34" i="23"/>
  <c r="J34" i="23" s="1"/>
  <c r="K34" i="23" s="1"/>
  <c r="H42" i="23"/>
  <c r="J42" i="23" s="1"/>
  <c r="K42" i="23" s="1"/>
  <c r="H99" i="23"/>
  <c r="J99" i="23" s="1"/>
  <c r="K99" i="23" s="1"/>
  <c r="L34" i="23"/>
  <c r="K33" i="23"/>
  <c r="H38" i="23"/>
  <c r="J38" i="23" s="1"/>
  <c r="K38" i="23" s="1"/>
  <c r="M62" i="23"/>
  <c r="N62" i="23" s="1"/>
  <c r="H91" i="23"/>
  <c r="J91" i="23" s="1"/>
  <c r="K62" i="23" l="1"/>
  <c r="L64" i="23"/>
  <c r="M63" i="23" s="1"/>
  <c r="N63" i="23" s="1"/>
  <c r="L35" i="23"/>
  <c r="M34" i="23" s="1"/>
  <c r="N34" i="23" s="1"/>
  <c r="M33" i="23"/>
  <c r="N33" i="23" s="1"/>
  <c r="L92" i="23"/>
  <c r="K91" i="23"/>
  <c r="L65" i="23" l="1"/>
  <c r="N64" i="23" s="1"/>
  <c r="M91" i="23"/>
  <c r="N91" i="23" s="1"/>
  <c r="L93" i="23"/>
  <c r="M92" i="23"/>
  <c r="N92" i="23" s="1"/>
  <c r="L36" i="23"/>
  <c r="N35" i="23" s="1"/>
  <c r="M64" i="23" l="1"/>
  <c r="M35" i="23"/>
  <c r="L66" i="23"/>
  <c r="M65" i="23" s="1"/>
  <c r="L94" i="23"/>
  <c r="M93" i="23" s="1"/>
  <c r="L37" i="23"/>
  <c r="M36" i="23" s="1"/>
  <c r="L67" i="23"/>
  <c r="M66" i="23" s="1"/>
  <c r="N65" i="23" l="1"/>
  <c r="N93" i="23"/>
  <c r="L68" i="23"/>
  <c r="M67" i="23" s="1"/>
  <c r="L38" i="23"/>
  <c r="M37" i="23" s="1"/>
  <c r="N36" i="23"/>
  <c r="N66" i="23"/>
  <c r="L95" i="23"/>
  <c r="N94" i="23" s="1"/>
  <c r="N67" i="23" l="1"/>
  <c r="N37" i="23"/>
  <c r="M94" i="23"/>
  <c r="L39" i="23"/>
  <c r="N38" i="23" s="1"/>
  <c r="L96" i="23"/>
  <c r="N95" i="23" s="1"/>
  <c r="L69" i="23"/>
  <c r="N68" i="23" s="1"/>
  <c r="M38" i="23" l="1"/>
  <c r="M95" i="23"/>
  <c r="L70" i="23"/>
  <c r="L97" i="23"/>
  <c r="N96" i="23" s="1"/>
  <c r="M68" i="23"/>
  <c r="L40" i="23"/>
  <c r="M39" i="23" s="1"/>
  <c r="N39" i="23" l="1"/>
  <c r="M96" i="23"/>
  <c r="L98" i="23"/>
  <c r="N97" i="23" s="1"/>
  <c r="L71" i="23"/>
  <c r="N69" i="23"/>
  <c r="L41" i="23"/>
  <c r="M69" i="23"/>
  <c r="M97" i="23" l="1"/>
  <c r="L72" i="23"/>
  <c r="M71" i="23" s="1"/>
  <c r="L42" i="23"/>
  <c r="N41" i="23" s="1"/>
  <c r="N70" i="23"/>
  <c r="M40" i="23"/>
  <c r="M70" i="23"/>
  <c r="N40" i="23"/>
  <c r="L99" i="23"/>
  <c r="M98" i="23" s="1"/>
  <c r="M41" i="23" l="1"/>
  <c r="N71" i="23"/>
  <c r="N98" i="23"/>
  <c r="L43" i="23"/>
  <c r="M42" i="23" s="1"/>
  <c r="L100" i="23"/>
  <c r="N99" i="23" s="1"/>
  <c r="L73" i="23"/>
  <c r="N42" i="23" l="1"/>
  <c r="M99" i="23"/>
  <c r="L74" i="23"/>
  <c r="N73" i="23" s="1"/>
  <c r="N72" i="23"/>
  <c r="L101" i="23"/>
  <c r="N100" i="23" s="1"/>
  <c r="M72" i="23"/>
  <c r="L44" i="23"/>
  <c r="N43" i="23" s="1"/>
  <c r="M100" i="23" l="1"/>
  <c r="M43" i="23"/>
  <c r="L102" i="23"/>
  <c r="N101" i="23" s="1"/>
  <c r="L75" i="23"/>
  <c r="M74" i="23" s="1"/>
  <c r="L45" i="23"/>
  <c r="M73" i="23"/>
  <c r="M101" i="23" l="1"/>
  <c r="L46" i="23"/>
  <c r="N45" i="23" s="1"/>
  <c r="N44" i="23"/>
  <c r="N74" i="23"/>
  <c r="L76" i="23"/>
  <c r="N75" i="23" s="1"/>
  <c r="M44" i="23"/>
  <c r="L103" i="23"/>
  <c r="N102" i="23" s="1"/>
  <c r="M75" i="23" l="1"/>
  <c r="M102" i="23"/>
  <c r="M45" i="23"/>
  <c r="L104" i="23"/>
  <c r="N103" i="23" s="1"/>
  <c r="L77" i="23"/>
  <c r="M76" i="23" s="1"/>
  <c r="L47" i="23"/>
  <c r="M103" i="23" l="1"/>
  <c r="L78" i="23"/>
  <c r="N77" i="23" s="1"/>
  <c r="L48" i="23"/>
  <c r="N47" i="23" s="1"/>
  <c r="N76" i="23"/>
  <c r="M46" i="23"/>
  <c r="L105" i="23"/>
  <c r="N104" i="23" s="1"/>
  <c r="N46" i="23"/>
  <c r="M104" i="23" l="1"/>
  <c r="L49" i="23"/>
  <c r="N48" i="23" s="1"/>
  <c r="M47" i="23"/>
  <c r="L79" i="23"/>
  <c r="M78" i="23" s="1"/>
  <c r="L106" i="23"/>
  <c r="M77" i="23"/>
  <c r="N78" i="23" l="1"/>
  <c r="M48" i="23"/>
  <c r="L107" i="23"/>
  <c r="N106" i="23" s="1"/>
  <c r="M105" i="23"/>
  <c r="L80" i="23"/>
  <c r="M79" i="23" s="1"/>
  <c r="N105" i="23"/>
  <c r="L50" i="23"/>
  <c r="N49" i="23" s="1"/>
  <c r="N79" i="23" l="1"/>
  <c r="M106" i="23"/>
  <c r="M49" i="23"/>
  <c r="L81" i="23"/>
  <c r="N80" i="23" s="1"/>
  <c r="L51" i="23"/>
  <c r="N50" i="23" s="1"/>
  <c r="L108" i="23"/>
  <c r="N107" i="23" s="1"/>
  <c r="M80" i="23" l="1"/>
  <c r="L52" i="23"/>
  <c r="M51" i="23" s="1"/>
  <c r="L109" i="23"/>
  <c r="M108" i="23" s="1"/>
  <c r="M50" i="23"/>
  <c r="M107" i="23"/>
  <c r="L82" i="23"/>
  <c r="L110" i="23" l="1"/>
  <c r="N109" i="23" s="1"/>
  <c r="N108" i="23"/>
  <c r="L83" i="23"/>
  <c r="N82" i="23" s="1"/>
  <c r="N81" i="23"/>
  <c r="L53" i="23"/>
  <c r="N52" i="23" s="1"/>
  <c r="M81" i="23"/>
  <c r="N51" i="23"/>
  <c r="M109" i="23" l="1"/>
  <c r="M52" i="23"/>
  <c r="N83" i="23"/>
  <c r="O83" i="23" s="1"/>
  <c r="M83" i="23"/>
  <c r="M82" i="23"/>
  <c r="L54" i="23"/>
  <c r="L111" i="23"/>
  <c r="N110" i="23" s="1"/>
  <c r="N54" i="23" l="1"/>
  <c r="O54" i="23" s="1"/>
  <c r="M54" i="23"/>
  <c r="N53" i="23"/>
  <c r="L112" i="23"/>
  <c r="N111" i="23" s="1"/>
  <c r="M53" i="23"/>
  <c r="M110" i="23"/>
  <c r="P83" i="23"/>
  <c r="O82" i="23"/>
  <c r="M111" i="23" l="1"/>
  <c r="N112" i="23"/>
  <c r="O112" i="23" s="1"/>
  <c r="M112" i="23"/>
  <c r="P82" i="23"/>
  <c r="O81" i="23"/>
  <c r="O53" i="23"/>
  <c r="P54" i="23"/>
  <c r="P53" i="23" l="1"/>
  <c r="O52" i="23"/>
  <c r="O80" i="23"/>
  <c r="P81" i="23"/>
  <c r="P112" i="23"/>
  <c r="O111" i="23"/>
  <c r="O110" i="23" l="1"/>
  <c r="P111" i="23"/>
  <c r="O79" i="23"/>
  <c r="P80" i="23"/>
  <c r="P52" i="23"/>
  <c r="O51" i="23"/>
  <c r="P51" i="23" l="1"/>
  <c r="O50" i="23"/>
  <c r="P79" i="23"/>
  <c r="O78" i="23"/>
  <c r="P110" i="23"/>
  <c r="O109" i="23"/>
  <c r="O49" i="23" l="1"/>
  <c r="P50" i="23"/>
  <c r="P109" i="23"/>
  <c r="O108" i="23"/>
  <c r="P78" i="23"/>
  <c r="O77" i="23"/>
  <c r="O76" i="23" l="1"/>
  <c r="P77" i="23"/>
  <c r="P108" i="23"/>
  <c r="O107" i="23"/>
  <c r="P49" i="23"/>
  <c r="O48" i="23"/>
  <c r="D259" i="22"/>
  <c r="C259" i="22"/>
  <c r="E258" i="22"/>
  <c r="E257" i="22"/>
  <c r="E256" i="22"/>
  <c r="E255" i="22"/>
  <c r="G51" i="22" s="1"/>
  <c r="E254" i="22"/>
  <c r="G50" i="22" s="1"/>
  <c r="E253" i="22"/>
  <c r="E252" i="22"/>
  <c r="E251" i="22"/>
  <c r="G47" i="22" s="1"/>
  <c r="E250" i="22"/>
  <c r="E249" i="22"/>
  <c r="E248" i="22"/>
  <c r="E247" i="22"/>
  <c r="G43" i="22" s="1"/>
  <c r="E246" i="22"/>
  <c r="G42" i="22" s="1"/>
  <c r="E245" i="22"/>
  <c r="E244" i="22"/>
  <c r="E243" i="22"/>
  <c r="E242" i="22"/>
  <c r="E241" i="22"/>
  <c r="E240" i="22"/>
  <c r="E239" i="22"/>
  <c r="G35" i="22" s="1"/>
  <c r="E238" i="22"/>
  <c r="G34" i="22" s="1"/>
  <c r="E237" i="22"/>
  <c r="I222" i="22"/>
  <c r="H222" i="22"/>
  <c r="G222" i="22"/>
  <c r="E222" i="22"/>
  <c r="D222" i="22"/>
  <c r="C222" i="22"/>
  <c r="E225" i="22" s="1"/>
  <c r="G112" i="22"/>
  <c r="H112" i="22" s="1"/>
  <c r="J112" i="22" s="1"/>
  <c r="K112" i="22" s="1"/>
  <c r="F112" i="22"/>
  <c r="G111" i="22"/>
  <c r="F111" i="22"/>
  <c r="G110" i="22"/>
  <c r="F110" i="22"/>
  <c r="G109" i="22"/>
  <c r="F109" i="22"/>
  <c r="G108" i="22"/>
  <c r="H108" i="22" s="1"/>
  <c r="J108" i="22" s="1"/>
  <c r="K108" i="22" s="1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H102" i="22" s="1"/>
  <c r="J102" i="22" s="1"/>
  <c r="K102" i="22" s="1"/>
  <c r="G101" i="22"/>
  <c r="F101" i="22"/>
  <c r="G100" i="22"/>
  <c r="F100" i="22"/>
  <c r="G99" i="22"/>
  <c r="H99" i="22" s="1"/>
  <c r="J99" i="22" s="1"/>
  <c r="K99" i="22" s="1"/>
  <c r="F99" i="22"/>
  <c r="G98" i="22"/>
  <c r="F98" i="22"/>
  <c r="G97" i="22"/>
  <c r="F97" i="22"/>
  <c r="G96" i="22"/>
  <c r="F96" i="22"/>
  <c r="H96" i="22" s="1"/>
  <c r="J96" i="22" s="1"/>
  <c r="K96" i="22" s="1"/>
  <c r="G95" i="22"/>
  <c r="F95" i="22"/>
  <c r="G94" i="22"/>
  <c r="F94" i="22"/>
  <c r="G93" i="22"/>
  <c r="F93" i="22"/>
  <c r="G92" i="22"/>
  <c r="H92" i="22" s="1"/>
  <c r="J92" i="22" s="1"/>
  <c r="K92" i="22" s="1"/>
  <c r="F92" i="22"/>
  <c r="G91" i="22"/>
  <c r="F91" i="22"/>
  <c r="G83" i="22"/>
  <c r="F83" i="22"/>
  <c r="H83" i="22" s="1"/>
  <c r="J83" i="22" s="1"/>
  <c r="K83" i="22" s="1"/>
  <c r="G82" i="22"/>
  <c r="F82" i="22"/>
  <c r="G81" i="22"/>
  <c r="H81" i="22" s="1"/>
  <c r="J81" i="22" s="1"/>
  <c r="K81" i="22" s="1"/>
  <c r="F81" i="22"/>
  <c r="G80" i="22"/>
  <c r="H80" i="22" s="1"/>
  <c r="J80" i="22" s="1"/>
  <c r="K80" i="22" s="1"/>
  <c r="F80" i="22"/>
  <c r="G79" i="22"/>
  <c r="H79" i="22" s="1"/>
  <c r="J79" i="22" s="1"/>
  <c r="K79" i="22" s="1"/>
  <c r="F79" i="22"/>
  <c r="G78" i="22"/>
  <c r="F78" i="22"/>
  <c r="G77" i="22"/>
  <c r="F77" i="22"/>
  <c r="H77" i="22" s="1"/>
  <c r="J77" i="22" s="1"/>
  <c r="K77" i="22" s="1"/>
  <c r="G76" i="22"/>
  <c r="H76" i="22" s="1"/>
  <c r="J76" i="22" s="1"/>
  <c r="K76" i="22" s="1"/>
  <c r="F76" i="22"/>
  <c r="H75" i="22"/>
  <c r="J75" i="22" s="1"/>
  <c r="K75" i="22" s="1"/>
  <c r="G75" i="22"/>
  <c r="F75" i="22"/>
  <c r="G74" i="22"/>
  <c r="H74" i="22" s="1"/>
  <c r="J74" i="22" s="1"/>
  <c r="K74" i="22" s="1"/>
  <c r="F74" i="22"/>
  <c r="G73" i="22"/>
  <c r="F73" i="22"/>
  <c r="G72" i="22"/>
  <c r="F72" i="22"/>
  <c r="G71" i="22"/>
  <c r="F71" i="22"/>
  <c r="G70" i="22"/>
  <c r="H70" i="22" s="1"/>
  <c r="J70" i="22" s="1"/>
  <c r="K70" i="22" s="1"/>
  <c r="F70" i="22"/>
  <c r="G69" i="22"/>
  <c r="F69" i="22"/>
  <c r="G68" i="22"/>
  <c r="F68" i="22"/>
  <c r="G67" i="22"/>
  <c r="F67" i="22"/>
  <c r="H67" i="22" s="1"/>
  <c r="J67" i="22" s="1"/>
  <c r="K67" i="22" s="1"/>
  <c r="G66" i="22"/>
  <c r="H66" i="22" s="1"/>
  <c r="J66" i="22" s="1"/>
  <c r="K66" i="22" s="1"/>
  <c r="F66" i="22"/>
  <c r="G65" i="22"/>
  <c r="F65" i="22"/>
  <c r="H65" i="22" s="1"/>
  <c r="J65" i="22" s="1"/>
  <c r="K65" i="22" s="1"/>
  <c r="G64" i="22"/>
  <c r="F64" i="22"/>
  <c r="G63" i="22"/>
  <c r="F63" i="22"/>
  <c r="H63" i="22" s="1"/>
  <c r="J63" i="22" s="1"/>
  <c r="K63" i="22" s="1"/>
  <c r="G62" i="22"/>
  <c r="H62" i="22" s="1"/>
  <c r="J62" i="22" s="1"/>
  <c r="L63" i="22" s="1"/>
  <c r="F62" i="22"/>
  <c r="G54" i="22"/>
  <c r="F54" i="22"/>
  <c r="H53" i="22"/>
  <c r="J53" i="22" s="1"/>
  <c r="K53" i="22" s="1"/>
  <c r="G53" i="22"/>
  <c r="F53" i="22"/>
  <c r="G52" i="22"/>
  <c r="F52" i="22"/>
  <c r="F51" i="22"/>
  <c r="F50" i="22"/>
  <c r="G49" i="22"/>
  <c r="F49" i="22"/>
  <c r="H49" i="22" s="1"/>
  <c r="J49" i="22" s="1"/>
  <c r="K49" i="22" s="1"/>
  <c r="G48" i="22"/>
  <c r="F48" i="22"/>
  <c r="F47" i="22"/>
  <c r="G46" i="22"/>
  <c r="F46" i="22"/>
  <c r="G45" i="22"/>
  <c r="H45" i="22" s="1"/>
  <c r="J45" i="22" s="1"/>
  <c r="K45" i="22" s="1"/>
  <c r="F45" i="22"/>
  <c r="G44" i="22"/>
  <c r="F44" i="22"/>
  <c r="F43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F35" i="22"/>
  <c r="F34" i="22"/>
  <c r="G33" i="22"/>
  <c r="H33" i="22" s="1"/>
  <c r="J33" i="22" s="1"/>
  <c r="F33" i="22"/>
  <c r="I15" i="7"/>
  <c r="I14" i="7"/>
  <c r="I13" i="7"/>
  <c r="I10" i="7"/>
  <c r="I9" i="7"/>
  <c r="I8" i="7"/>
  <c r="P48" i="23" l="1"/>
  <c r="O47" i="23"/>
  <c r="O106" i="23"/>
  <c r="P107" i="23"/>
  <c r="O75" i="23"/>
  <c r="P76" i="23"/>
  <c r="F84" i="22"/>
  <c r="H47" i="22"/>
  <c r="J47" i="22" s="1"/>
  <c r="K47" i="22" s="1"/>
  <c r="H52" i="22"/>
  <c r="J52" i="22" s="1"/>
  <c r="K52" i="22" s="1"/>
  <c r="H78" i="22"/>
  <c r="J78" i="22" s="1"/>
  <c r="K78" i="22" s="1"/>
  <c r="H82" i="22"/>
  <c r="J82" i="22" s="1"/>
  <c r="K82" i="22" s="1"/>
  <c r="H100" i="22"/>
  <c r="J100" i="22" s="1"/>
  <c r="K100" i="22" s="1"/>
  <c r="H39" i="22"/>
  <c r="J39" i="22" s="1"/>
  <c r="K39" i="22" s="1"/>
  <c r="H44" i="22"/>
  <c r="J44" i="22" s="1"/>
  <c r="K44" i="22" s="1"/>
  <c r="H48" i="22"/>
  <c r="J48" i="22" s="1"/>
  <c r="K48" i="22" s="1"/>
  <c r="H34" i="22"/>
  <c r="J34" i="22" s="1"/>
  <c r="K34" i="22" s="1"/>
  <c r="H42" i="22"/>
  <c r="J42" i="22" s="1"/>
  <c r="K42" i="22" s="1"/>
  <c r="H50" i="22"/>
  <c r="J50" i="22" s="1"/>
  <c r="K50" i="22" s="1"/>
  <c r="H35" i="22"/>
  <c r="J35" i="22" s="1"/>
  <c r="K35" i="22" s="1"/>
  <c r="H43" i="22"/>
  <c r="J43" i="22" s="1"/>
  <c r="K43" i="22" s="1"/>
  <c r="H51" i="22"/>
  <c r="J51" i="22" s="1"/>
  <c r="K51" i="22" s="1"/>
  <c r="H36" i="22"/>
  <c r="J36" i="22" s="1"/>
  <c r="K36" i="22" s="1"/>
  <c r="H40" i="22"/>
  <c r="J40" i="22" s="1"/>
  <c r="K40" i="22" s="1"/>
  <c r="H64" i="22"/>
  <c r="J64" i="22" s="1"/>
  <c r="K64" i="22" s="1"/>
  <c r="H68" i="22"/>
  <c r="J68" i="22" s="1"/>
  <c r="K68" i="22" s="1"/>
  <c r="H72" i="22"/>
  <c r="J72" i="22" s="1"/>
  <c r="K72" i="22" s="1"/>
  <c r="H94" i="22"/>
  <c r="J94" i="22" s="1"/>
  <c r="K94" i="22" s="1"/>
  <c r="F224" i="22"/>
  <c r="H98" i="22"/>
  <c r="J98" i="22" s="1"/>
  <c r="K98" i="22" s="1"/>
  <c r="G223" i="22"/>
  <c r="H37" i="22"/>
  <c r="J37" i="22" s="1"/>
  <c r="K37" i="22" s="1"/>
  <c r="H41" i="22"/>
  <c r="J41" i="22" s="1"/>
  <c r="K41" i="22" s="1"/>
  <c r="H106" i="22"/>
  <c r="J106" i="22" s="1"/>
  <c r="K106" i="22" s="1"/>
  <c r="H110" i="22"/>
  <c r="J110" i="22" s="1"/>
  <c r="K110" i="22" s="1"/>
  <c r="H105" i="22"/>
  <c r="J105" i="22" s="1"/>
  <c r="K105" i="22" s="1"/>
  <c r="H69" i="22"/>
  <c r="J69" i="22" s="1"/>
  <c r="K69" i="22" s="1"/>
  <c r="H73" i="22"/>
  <c r="J73" i="22" s="1"/>
  <c r="K73" i="22" s="1"/>
  <c r="H109" i="22"/>
  <c r="J109" i="22" s="1"/>
  <c r="K109" i="22" s="1"/>
  <c r="E259" i="22"/>
  <c r="H93" i="22"/>
  <c r="J93" i="22" s="1"/>
  <c r="K93" i="22" s="1"/>
  <c r="H97" i="22"/>
  <c r="J97" i="22" s="1"/>
  <c r="K97" i="22" s="1"/>
  <c r="H71" i="22"/>
  <c r="J71" i="22" s="1"/>
  <c r="K71" i="22" s="1"/>
  <c r="G113" i="22"/>
  <c r="H101" i="22"/>
  <c r="J101" i="22" s="1"/>
  <c r="K101" i="22" s="1"/>
  <c r="H104" i="22"/>
  <c r="J104" i="22" s="1"/>
  <c r="K104" i="22" s="1"/>
  <c r="L34" i="22"/>
  <c r="K33" i="22"/>
  <c r="H95" i="22"/>
  <c r="J95" i="22" s="1"/>
  <c r="K95" i="22" s="1"/>
  <c r="L64" i="22"/>
  <c r="M63" i="22" s="1"/>
  <c r="N63" i="22" s="1"/>
  <c r="M62" i="22"/>
  <c r="N62" i="22" s="1"/>
  <c r="H107" i="22"/>
  <c r="J107" i="22" s="1"/>
  <c r="K107" i="22" s="1"/>
  <c r="G84" i="22"/>
  <c r="G55" i="22"/>
  <c r="H46" i="22"/>
  <c r="J46" i="22" s="1"/>
  <c r="K46" i="22" s="1"/>
  <c r="H38" i="22"/>
  <c r="J38" i="22" s="1"/>
  <c r="K38" i="22" s="1"/>
  <c r="H54" i="22"/>
  <c r="J54" i="22" s="1"/>
  <c r="K54" i="22" s="1"/>
  <c r="F113" i="22"/>
  <c r="H103" i="22"/>
  <c r="J103" i="22" s="1"/>
  <c r="K103" i="22" s="1"/>
  <c r="H111" i="22"/>
  <c r="J111" i="22" s="1"/>
  <c r="K111" i="22" s="1"/>
  <c r="K62" i="22"/>
  <c r="F55" i="22"/>
  <c r="H91" i="22"/>
  <c r="J91" i="22" s="1"/>
  <c r="P75" i="23" l="1"/>
  <c r="G13" i="7" s="1"/>
  <c r="O74" i="23"/>
  <c r="P106" i="23"/>
  <c r="O105" i="23"/>
  <c r="P47" i="23"/>
  <c r="O46" i="23"/>
  <c r="L65" i="22"/>
  <c r="N64" i="22" s="1"/>
  <c r="L92" i="22"/>
  <c r="K91" i="22"/>
  <c r="L35" i="22"/>
  <c r="M34" i="22"/>
  <c r="N34" i="22" s="1"/>
  <c r="M33" i="22"/>
  <c r="N33" i="22" s="1"/>
  <c r="O45" i="23" l="1"/>
  <c r="P46" i="23"/>
  <c r="G15" i="7" s="1"/>
  <c r="P105" i="23"/>
  <c r="O104" i="23"/>
  <c r="P74" i="23"/>
  <c r="O73" i="23"/>
  <c r="L36" i="22"/>
  <c r="M35" i="22" s="1"/>
  <c r="N35" i="22"/>
  <c r="M91" i="22"/>
  <c r="N91" i="22" s="1"/>
  <c r="L93" i="22"/>
  <c r="M92" i="22" s="1"/>
  <c r="N92" i="22" s="1"/>
  <c r="M64" i="22"/>
  <c r="L66" i="22"/>
  <c r="M65" i="22" s="1"/>
  <c r="N65" i="22"/>
  <c r="P104" i="23" l="1"/>
  <c r="G14" i="7" s="1"/>
  <c r="O103" i="23"/>
  <c r="O72" i="23"/>
  <c r="P73" i="23"/>
  <c r="P45" i="23"/>
  <c r="O44" i="23"/>
  <c r="L94" i="22"/>
  <c r="M93" i="22" s="1"/>
  <c r="L67" i="22"/>
  <c r="M66" i="22" s="1"/>
  <c r="L37" i="22"/>
  <c r="N36" i="22" s="1"/>
  <c r="P44" i="23" l="1"/>
  <c r="O43" i="23"/>
  <c r="O71" i="23"/>
  <c r="P72" i="23"/>
  <c r="P103" i="23"/>
  <c r="O102" i="23"/>
  <c r="M36" i="22"/>
  <c r="N66" i="22"/>
  <c r="L38" i="22"/>
  <c r="N37" i="22"/>
  <c r="L95" i="22"/>
  <c r="M94" i="22" s="1"/>
  <c r="L68" i="22"/>
  <c r="M67" i="22" s="1"/>
  <c r="N67" i="22"/>
  <c r="N93" i="22"/>
  <c r="P102" i="23" l="1"/>
  <c r="O101" i="23"/>
  <c r="P71" i="23"/>
  <c r="O70" i="23"/>
  <c r="P43" i="23"/>
  <c r="O42" i="23"/>
  <c r="N94" i="22"/>
  <c r="L39" i="22"/>
  <c r="N38" i="22"/>
  <c r="M38" i="22"/>
  <c r="L69" i="22"/>
  <c r="M68" i="22" s="1"/>
  <c r="L96" i="22"/>
  <c r="N95" i="22" s="1"/>
  <c r="M37" i="22"/>
  <c r="P101" i="23" l="1"/>
  <c r="O100" i="23"/>
  <c r="O41" i="23"/>
  <c r="P42" i="23"/>
  <c r="P70" i="23"/>
  <c r="O69" i="23"/>
  <c r="N68" i="22"/>
  <c r="L97" i="22"/>
  <c r="M96" i="22" s="1"/>
  <c r="L70" i="22"/>
  <c r="N69" i="22" s="1"/>
  <c r="M95" i="22"/>
  <c r="L40" i="22"/>
  <c r="N39" i="22"/>
  <c r="M39" i="22"/>
  <c r="O68" i="23" l="1"/>
  <c r="P69" i="23"/>
  <c r="P41" i="23"/>
  <c r="O40" i="23"/>
  <c r="P100" i="23"/>
  <c r="O99" i="23"/>
  <c r="L71" i="22"/>
  <c r="N70" i="22" s="1"/>
  <c r="M69" i="22"/>
  <c r="L98" i="22"/>
  <c r="N97" i="22" s="1"/>
  <c r="N96" i="22"/>
  <c r="L41" i="22"/>
  <c r="M40" i="22" s="1"/>
  <c r="D259" i="21"/>
  <c r="C259" i="21"/>
  <c r="E258" i="21"/>
  <c r="E257" i="21"/>
  <c r="E256" i="21"/>
  <c r="G52" i="21" s="1"/>
  <c r="E255" i="21"/>
  <c r="G51" i="21" s="1"/>
  <c r="H51" i="21" s="1"/>
  <c r="J51" i="21" s="1"/>
  <c r="K51" i="21" s="1"/>
  <c r="E254" i="21"/>
  <c r="G50" i="21" s="1"/>
  <c r="E253" i="21"/>
  <c r="E252" i="21"/>
  <c r="G48" i="21" s="1"/>
  <c r="E251" i="21"/>
  <c r="E250" i="21"/>
  <c r="E249" i="21"/>
  <c r="E248" i="21"/>
  <c r="G44" i="21" s="1"/>
  <c r="H44" i="21" s="1"/>
  <c r="J44" i="21" s="1"/>
  <c r="K44" i="21" s="1"/>
  <c r="E247" i="21"/>
  <c r="E246" i="21"/>
  <c r="G42" i="21" s="1"/>
  <c r="E245" i="21"/>
  <c r="E244" i="21"/>
  <c r="G40" i="21" s="1"/>
  <c r="H40" i="21" s="1"/>
  <c r="J40" i="21" s="1"/>
  <c r="K40" i="21" s="1"/>
  <c r="E243" i="21"/>
  <c r="E242" i="21"/>
  <c r="E241" i="21"/>
  <c r="E240" i="21"/>
  <c r="E239" i="21"/>
  <c r="G35" i="21" s="1"/>
  <c r="E238" i="21"/>
  <c r="G34" i="21" s="1"/>
  <c r="E237" i="21"/>
  <c r="I222" i="21"/>
  <c r="H222" i="21"/>
  <c r="G222" i="21"/>
  <c r="E222" i="21"/>
  <c r="G223" i="21" s="1"/>
  <c r="D222" i="21"/>
  <c r="F224" i="21" s="1"/>
  <c r="C222" i="21"/>
  <c r="E225" i="21" s="1"/>
  <c r="G112" i="21"/>
  <c r="H112" i="21" s="1"/>
  <c r="J112" i="21" s="1"/>
  <c r="K112" i="21" s="1"/>
  <c r="F112" i="21"/>
  <c r="G111" i="21"/>
  <c r="F111" i="21"/>
  <c r="G110" i="21"/>
  <c r="F110" i="21"/>
  <c r="H110" i="21" s="1"/>
  <c r="J110" i="21" s="1"/>
  <c r="K110" i="21" s="1"/>
  <c r="G109" i="21"/>
  <c r="H109" i="21" s="1"/>
  <c r="J109" i="21" s="1"/>
  <c r="K109" i="21" s="1"/>
  <c r="F109" i="21"/>
  <c r="G108" i="21"/>
  <c r="F108" i="21"/>
  <c r="G107" i="21"/>
  <c r="F107" i="21"/>
  <c r="G106" i="21"/>
  <c r="H106" i="21" s="1"/>
  <c r="J106" i="21" s="1"/>
  <c r="K106" i="21" s="1"/>
  <c r="F106" i="21"/>
  <c r="G105" i="21"/>
  <c r="F105" i="21"/>
  <c r="G104" i="21"/>
  <c r="F104" i="21"/>
  <c r="G103" i="21"/>
  <c r="F103" i="21"/>
  <c r="H103" i="21" s="1"/>
  <c r="J103" i="21" s="1"/>
  <c r="K103" i="21" s="1"/>
  <c r="G102" i="21"/>
  <c r="H102" i="21" s="1"/>
  <c r="J102" i="21" s="1"/>
  <c r="K102" i="21" s="1"/>
  <c r="F102" i="21"/>
  <c r="G101" i="21"/>
  <c r="F101" i="21"/>
  <c r="H101" i="21" s="1"/>
  <c r="J101" i="21" s="1"/>
  <c r="K101" i="21" s="1"/>
  <c r="G100" i="21"/>
  <c r="F100" i="21"/>
  <c r="G99" i="21"/>
  <c r="F99" i="21"/>
  <c r="H99" i="21" s="1"/>
  <c r="J99" i="21" s="1"/>
  <c r="K99" i="21" s="1"/>
  <c r="G98" i="21"/>
  <c r="F98" i="21"/>
  <c r="G97" i="21"/>
  <c r="F97" i="21"/>
  <c r="H97" i="21" s="1"/>
  <c r="J97" i="21" s="1"/>
  <c r="K97" i="21" s="1"/>
  <c r="G96" i="21"/>
  <c r="H96" i="21" s="1"/>
  <c r="J96" i="21" s="1"/>
  <c r="K96" i="21" s="1"/>
  <c r="F96" i="21"/>
  <c r="G95" i="21"/>
  <c r="F95" i="21"/>
  <c r="H95" i="21" s="1"/>
  <c r="J95" i="21" s="1"/>
  <c r="K95" i="21" s="1"/>
  <c r="G94" i="21"/>
  <c r="F94" i="21"/>
  <c r="G93" i="21"/>
  <c r="H93" i="21" s="1"/>
  <c r="J93" i="21" s="1"/>
  <c r="K93" i="21" s="1"/>
  <c r="F93" i="21"/>
  <c r="G92" i="21"/>
  <c r="F92" i="21"/>
  <c r="G91" i="21"/>
  <c r="F91" i="21"/>
  <c r="H91" i="21" s="1"/>
  <c r="J91" i="21" s="1"/>
  <c r="G83" i="21"/>
  <c r="H83" i="21" s="1"/>
  <c r="J83" i="21" s="1"/>
  <c r="K83" i="21" s="1"/>
  <c r="F83" i="21"/>
  <c r="G82" i="21"/>
  <c r="F82" i="21"/>
  <c r="G81" i="21"/>
  <c r="F81" i="21"/>
  <c r="H81" i="21" s="1"/>
  <c r="J81" i="21" s="1"/>
  <c r="K81" i="21" s="1"/>
  <c r="G80" i="21"/>
  <c r="F80" i="21"/>
  <c r="G79" i="21"/>
  <c r="H79" i="21" s="1"/>
  <c r="J79" i="21" s="1"/>
  <c r="K79" i="21" s="1"/>
  <c r="F79" i="21"/>
  <c r="G78" i="21"/>
  <c r="F78" i="21"/>
  <c r="G77" i="21"/>
  <c r="F77" i="21"/>
  <c r="H77" i="21" s="1"/>
  <c r="J77" i="21" s="1"/>
  <c r="K77" i="21" s="1"/>
  <c r="G76" i="21"/>
  <c r="H76" i="21" s="1"/>
  <c r="J76" i="21" s="1"/>
  <c r="K76" i="21" s="1"/>
  <c r="F76" i="21"/>
  <c r="G75" i="21"/>
  <c r="F75" i="21"/>
  <c r="G74" i="21"/>
  <c r="F74" i="21"/>
  <c r="G73" i="21"/>
  <c r="F73" i="21"/>
  <c r="H73" i="21" s="1"/>
  <c r="J73" i="21" s="1"/>
  <c r="K73" i="21" s="1"/>
  <c r="G72" i="21"/>
  <c r="H72" i="21" s="1"/>
  <c r="J72" i="21" s="1"/>
  <c r="K72" i="21" s="1"/>
  <c r="F72" i="21"/>
  <c r="G71" i="21"/>
  <c r="F71" i="21"/>
  <c r="G70" i="21"/>
  <c r="F70" i="21"/>
  <c r="G69" i="21"/>
  <c r="H69" i="21" s="1"/>
  <c r="J69" i="21" s="1"/>
  <c r="K69" i="21" s="1"/>
  <c r="F69" i="21"/>
  <c r="G68" i="21"/>
  <c r="F68" i="21"/>
  <c r="G67" i="21"/>
  <c r="F67" i="21"/>
  <c r="H67" i="21" s="1"/>
  <c r="J67" i="21" s="1"/>
  <c r="K67" i="21" s="1"/>
  <c r="G66" i="21"/>
  <c r="F66" i="21"/>
  <c r="G65" i="21"/>
  <c r="F65" i="21"/>
  <c r="H65" i="21" s="1"/>
  <c r="J65" i="21" s="1"/>
  <c r="K65" i="21" s="1"/>
  <c r="G64" i="21"/>
  <c r="F64" i="21"/>
  <c r="G63" i="21"/>
  <c r="H63" i="21" s="1"/>
  <c r="J63" i="21" s="1"/>
  <c r="K63" i="21" s="1"/>
  <c r="F63" i="21"/>
  <c r="G62" i="21"/>
  <c r="F62" i="21"/>
  <c r="G54" i="21"/>
  <c r="F54" i="21"/>
  <c r="H54" i="21" s="1"/>
  <c r="J54" i="21" s="1"/>
  <c r="K54" i="21" s="1"/>
  <c r="H53" i="21"/>
  <c r="J53" i="21" s="1"/>
  <c r="K53" i="21" s="1"/>
  <c r="G53" i="21"/>
  <c r="F53" i="21"/>
  <c r="F52" i="21"/>
  <c r="F51" i="21"/>
  <c r="F50" i="21"/>
  <c r="H49" i="21"/>
  <c r="J49" i="21" s="1"/>
  <c r="K49" i="21" s="1"/>
  <c r="G49" i="21"/>
  <c r="F49" i="21"/>
  <c r="F48" i="21"/>
  <c r="G47" i="21"/>
  <c r="F47" i="21"/>
  <c r="G46" i="21"/>
  <c r="F46" i="21"/>
  <c r="G45" i="21"/>
  <c r="H45" i="21" s="1"/>
  <c r="J45" i="21" s="1"/>
  <c r="K45" i="21" s="1"/>
  <c r="F45" i="21"/>
  <c r="F44" i="21"/>
  <c r="G43" i="21"/>
  <c r="H43" i="21" s="1"/>
  <c r="J43" i="21" s="1"/>
  <c r="K43" i="21" s="1"/>
  <c r="F43" i="21"/>
  <c r="F42" i="21"/>
  <c r="G41" i="21"/>
  <c r="F41" i="21"/>
  <c r="F40" i="21"/>
  <c r="G39" i="21"/>
  <c r="F39" i="21"/>
  <c r="G38" i="21"/>
  <c r="F38" i="21"/>
  <c r="H38" i="21" s="1"/>
  <c r="J38" i="21" s="1"/>
  <c r="K38" i="21" s="1"/>
  <c r="H37" i="21"/>
  <c r="J37" i="21" s="1"/>
  <c r="K37" i="21" s="1"/>
  <c r="G37" i="21"/>
  <c r="F37" i="21"/>
  <c r="G36" i="21"/>
  <c r="H36" i="21" s="1"/>
  <c r="J36" i="21" s="1"/>
  <c r="K36" i="21" s="1"/>
  <c r="F36" i="21"/>
  <c r="F35" i="21"/>
  <c r="F34" i="21"/>
  <c r="G33" i="21"/>
  <c r="F33" i="21"/>
  <c r="O98" i="23" l="1"/>
  <c r="P99" i="23"/>
  <c r="P40" i="23"/>
  <c r="O39" i="23"/>
  <c r="O67" i="23"/>
  <c r="P68" i="23"/>
  <c r="N40" i="22"/>
  <c r="M97" i="22"/>
  <c r="L99" i="22"/>
  <c r="L72" i="22"/>
  <c r="M71" i="22" s="1"/>
  <c r="N71" i="22"/>
  <c r="L42" i="22"/>
  <c r="N41" i="22"/>
  <c r="M41" i="22"/>
  <c r="M70" i="22"/>
  <c r="H71" i="21"/>
  <c r="J71" i="21" s="1"/>
  <c r="K71" i="21" s="1"/>
  <c r="H105" i="21"/>
  <c r="J105" i="21" s="1"/>
  <c r="K105" i="21" s="1"/>
  <c r="E259" i="21"/>
  <c r="H46" i="21"/>
  <c r="J46" i="21" s="1"/>
  <c r="K46" i="21" s="1"/>
  <c r="H94" i="21"/>
  <c r="J94" i="21" s="1"/>
  <c r="K94" i="21" s="1"/>
  <c r="H98" i="21"/>
  <c r="J98" i="21" s="1"/>
  <c r="K98" i="21" s="1"/>
  <c r="H48" i="21"/>
  <c r="J48" i="21" s="1"/>
  <c r="K48" i="21" s="1"/>
  <c r="H66" i="21"/>
  <c r="J66" i="21" s="1"/>
  <c r="K66" i="21" s="1"/>
  <c r="H107" i="21"/>
  <c r="J107" i="21" s="1"/>
  <c r="K107" i="21" s="1"/>
  <c r="G113" i="21"/>
  <c r="H41" i="21"/>
  <c r="J41" i="21" s="1"/>
  <c r="K41" i="21" s="1"/>
  <c r="H70" i="21"/>
  <c r="J70" i="21" s="1"/>
  <c r="K70" i="21" s="1"/>
  <c r="H74" i="21"/>
  <c r="J74" i="21" s="1"/>
  <c r="K74" i="21" s="1"/>
  <c r="H78" i="21"/>
  <c r="J78" i="21" s="1"/>
  <c r="K78" i="21" s="1"/>
  <c r="H82" i="21"/>
  <c r="J82" i="21" s="1"/>
  <c r="K82" i="21" s="1"/>
  <c r="H111" i="21"/>
  <c r="J111" i="21" s="1"/>
  <c r="K111" i="21" s="1"/>
  <c r="H64" i="21"/>
  <c r="J64" i="21" s="1"/>
  <c r="K64" i="21" s="1"/>
  <c r="H104" i="21"/>
  <c r="J104" i="21" s="1"/>
  <c r="K104" i="21" s="1"/>
  <c r="H47" i="21"/>
  <c r="J47" i="21" s="1"/>
  <c r="K47" i="21" s="1"/>
  <c r="F84" i="21"/>
  <c r="F113" i="21"/>
  <c r="H39" i="21"/>
  <c r="J39" i="21" s="1"/>
  <c r="K39" i="21" s="1"/>
  <c r="H62" i="21"/>
  <c r="J62" i="21" s="1"/>
  <c r="L63" i="21" s="1"/>
  <c r="H92" i="21"/>
  <c r="J92" i="21" s="1"/>
  <c r="K92" i="21" s="1"/>
  <c r="H108" i="21"/>
  <c r="J108" i="21" s="1"/>
  <c r="K108" i="21" s="1"/>
  <c r="H80" i="21"/>
  <c r="J80" i="21" s="1"/>
  <c r="K80" i="21" s="1"/>
  <c r="H100" i="21"/>
  <c r="J100" i="21" s="1"/>
  <c r="K100" i="21" s="1"/>
  <c r="H35" i="21"/>
  <c r="J35" i="21" s="1"/>
  <c r="K35" i="21" s="1"/>
  <c r="H52" i="21"/>
  <c r="J52" i="21" s="1"/>
  <c r="K52" i="21" s="1"/>
  <c r="H68" i="21"/>
  <c r="J68" i="21" s="1"/>
  <c r="K68" i="21" s="1"/>
  <c r="H75" i="21"/>
  <c r="J75" i="21" s="1"/>
  <c r="K75" i="21" s="1"/>
  <c r="H34" i="21"/>
  <c r="J34" i="21" s="1"/>
  <c r="K34" i="21" s="1"/>
  <c r="H42" i="21"/>
  <c r="J42" i="21" s="1"/>
  <c r="K42" i="21" s="1"/>
  <c r="H50" i="21"/>
  <c r="J50" i="21" s="1"/>
  <c r="K50" i="21" s="1"/>
  <c r="L92" i="21"/>
  <c r="K91" i="21"/>
  <c r="F55" i="21"/>
  <c r="G55" i="21"/>
  <c r="H33" i="21"/>
  <c r="J33" i="21" s="1"/>
  <c r="G84" i="21"/>
  <c r="D259" i="20"/>
  <c r="C259" i="20"/>
  <c r="E258" i="20"/>
  <c r="G54" i="20" s="1"/>
  <c r="E257" i="20"/>
  <c r="E256" i="20"/>
  <c r="E255" i="20"/>
  <c r="E254" i="20"/>
  <c r="G50" i="20" s="1"/>
  <c r="E253" i="20"/>
  <c r="G49" i="20" s="1"/>
  <c r="E252" i="20"/>
  <c r="E251" i="20"/>
  <c r="E250" i="20"/>
  <c r="G46" i="20" s="1"/>
  <c r="E249" i="20"/>
  <c r="E248" i="20"/>
  <c r="E247" i="20"/>
  <c r="E246" i="20"/>
  <c r="G42" i="20" s="1"/>
  <c r="E245" i="20"/>
  <c r="G41" i="20" s="1"/>
  <c r="E244" i="20"/>
  <c r="E243" i="20"/>
  <c r="E242" i="20"/>
  <c r="G38" i="20" s="1"/>
  <c r="E241" i="20"/>
  <c r="E240" i="20"/>
  <c r="E239" i="20"/>
  <c r="E238" i="20"/>
  <c r="G34" i="20" s="1"/>
  <c r="E237" i="20"/>
  <c r="G33" i="20" s="1"/>
  <c r="I222" i="20"/>
  <c r="H222" i="20"/>
  <c r="G222" i="20"/>
  <c r="E222" i="20"/>
  <c r="D222" i="20"/>
  <c r="C222" i="20"/>
  <c r="E225" i="20" s="1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F54" i="20"/>
  <c r="G53" i="20"/>
  <c r="F53" i="20"/>
  <c r="G52" i="20"/>
  <c r="F52" i="20"/>
  <c r="H52" i="20" s="1"/>
  <c r="J52" i="20" s="1"/>
  <c r="K52" i="20" s="1"/>
  <c r="G51" i="20"/>
  <c r="F51" i="20"/>
  <c r="F50" i="20"/>
  <c r="F49" i="20"/>
  <c r="G48" i="20"/>
  <c r="F48" i="20"/>
  <c r="G47" i="20"/>
  <c r="F47" i="20"/>
  <c r="F46" i="20"/>
  <c r="H46" i="20" s="1"/>
  <c r="J46" i="20" s="1"/>
  <c r="K46" i="20" s="1"/>
  <c r="G45" i="20"/>
  <c r="F45" i="20"/>
  <c r="G44" i="20"/>
  <c r="F44" i="20"/>
  <c r="G43" i="20"/>
  <c r="F43" i="20"/>
  <c r="F42" i="20"/>
  <c r="F41" i="20"/>
  <c r="G40" i="20"/>
  <c r="H40" i="20" s="1"/>
  <c r="J40" i="20" s="1"/>
  <c r="K40" i="20" s="1"/>
  <c r="F40" i="20"/>
  <c r="G39" i="20"/>
  <c r="F39" i="20"/>
  <c r="F38" i="20"/>
  <c r="H38" i="20" s="1"/>
  <c r="J38" i="20" s="1"/>
  <c r="K38" i="20" s="1"/>
  <c r="G37" i="20"/>
  <c r="F37" i="20"/>
  <c r="G36" i="20"/>
  <c r="F36" i="20"/>
  <c r="G35" i="20"/>
  <c r="F35" i="20"/>
  <c r="F34" i="20"/>
  <c r="F33" i="20"/>
  <c r="P67" i="23" l="1"/>
  <c r="O66" i="23"/>
  <c r="P39" i="23"/>
  <c r="O38" i="23"/>
  <c r="P98" i="23"/>
  <c r="O97" i="23"/>
  <c r="L100" i="22"/>
  <c r="M99" i="22" s="1"/>
  <c r="L43" i="22"/>
  <c r="M42" i="22" s="1"/>
  <c r="N42" i="22"/>
  <c r="M98" i="22"/>
  <c r="L73" i="22"/>
  <c r="N98" i="22"/>
  <c r="K62" i="21"/>
  <c r="M91" i="21"/>
  <c r="N91" i="21" s="1"/>
  <c r="L93" i="21"/>
  <c r="M92" i="21"/>
  <c r="N92" i="21" s="1"/>
  <c r="K33" i="21"/>
  <c r="L34" i="21"/>
  <c r="L64" i="21"/>
  <c r="M63" i="21" s="1"/>
  <c r="N63" i="21" s="1"/>
  <c r="M62" i="21"/>
  <c r="N62" i="21" s="1"/>
  <c r="H42" i="20"/>
  <c r="J42" i="20" s="1"/>
  <c r="K42" i="20" s="1"/>
  <c r="H34" i="20"/>
  <c r="J34" i="20" s="1"/>
  <c r="K34" i="20" s="1"/>
  <c r="H44" i="20"/>
  <c r="J44" i="20" s="1"/>
  <c r="K44" i="20" s="1"/>
  <c r="H36" i="20"/>
  <c r="J36" i="20" s="1"/>
  <c r="K36" i="20" s="1"/>
  <c r="H92" i="20"/>
  <c r="J92" i="20" s="1"/>
  <c r="K92" i="20" s="1"/>
  <c r="H94" i="20"/>
  <c r="J94" i="20" s="1"/>
  <c r="K94" i="20" s="1"/>
  <c r="H96" i="20"/>
  <c r="J96" i="20" s="1"/>
  <c r="K96" i="20" s="1"/>
  <c r="H98" i="20"/>
  <c r="J98" i="20" s="1"/>
  <c r="K98" i="20" s="1"/>
  <c r="H100" i="20"/>
  <c r="J100" i="20" s="1"/>
  <c r="K100" i="20" s="1"/>
  <c r="H102" i="20"/>
  <c r="J102" i="20" s="1"/>
  <c r="K102" i="20" s="1"/>
  <c r="H104" i="20"/>
  <c r="J104" i="20" s="1"/>
  <c r="K104" i="20" s="1"/>
  <c r="H106" i="20"/>
  <c r="J106" i="20" s="1"/>
  <c r="K106" i="20" s="1"/>
  <c r="H108" i="20"/>
  <c r="J108" i="20" s="1"/>
  <c r="K108" i="20" s="1"/>
  <c r="H110" i="20"/>
  <c r="J110" i="20" s="1"/>
  <c r="K110" i="20" s="1"/>
  <c r="H112" i="20"/>
  <c r="J112" i="20" s="1"/>
  <c r="K112" i="20" s="1"/>
  <c r="E259" i="20"/>
  <c r="G55" i="20"/>
  <c r="H48" i="20"/>
  <c r="J48" i="20" s="1"/>
  <c r="K48" i="20" s="1"/>
  <c r="H62" i="20"/>
  <c r="J62" i="20" s="1"/>
  <c r="H93" i="20"/>
  <c r="J93" i="20" s="1"/>
  <c r="K93" i="20" s="1"/>
  <c r="H95" i="20"/>
  <c r="J95" i="20" s="1"/>
  <c r="K95" i="20" s="1"/>
  <c r="H97" i="20"/>
  <c r="J97" i="20" s="1"/>
  <c r="K97" i="20" s="1"/>
  <c r="H99" i="20"/>
  <c r="J99" i="20" s="1"/>
  <c r="K99" i="20" s="1"/>
  <c r="H101" i="20"/>
  <c r="J101" i="20" s="1"/>
  <c r="K101" i="20" s="1"/>
  <c r="H103" i="20"/>
  <c r="J103" i="20" s="1"/>
  <c r="K103" i="20" s="1"/>
  <c r="H105" i="20"/>
  <c r="J105" i="20" s="1"/>
  <c r="K105" i="20" s="1"/>
  <c r="H107" i="20"/>
  <c r="J107" i="20" s="1"/>
  <c r="K107" i="20" s="1"/>
  <c r="H109" i="20"/>
  <c r="J109" i="20" s="1"/>
  <c r="K109" i="20" s="1"/>
  <c r="H111" i="20"/>
  <c r="J111" i="20" s="1"/>
  <c r="K111" i="20" s="1"/>
  <c r="G84" i="20"/>
  <c r="G223" i="20"/>
  <c r="H47" i="20"/>
  <c r="J47" i="20" s="1"/>
  <c r="K47" i="20" s="1"/>
  <c r="F224" i="20"/>
  <c r="H63" i="20"/>
  <c r="J63" i="20" s="1"/>
  <c r="K63" i="20" s="1"/>
  <c r="H65" i="20"/>
  <c r="J65" i="20" s="1"/>
  <c r="K65" i="20" s="1"/>
  <c r="H41" i="20"/>
  <c r="J41" i="20" s="1"/>
  <c r="K41" i="20" s="1"/>
  <c r="H67" i="20"/>
  <c r="J67" i="20" s="1"/>
  <c r="K67" i="20" s="1"/>
  <c r="H69" i="20"/>
  <c r="J69" i="20" s="1"/>
  <c r="K69" i="20" s="1"/>
  <c r="H71" i="20"/>
  <c r="J71" i="20" s="1"/>
  <c r="K71" i="20" s="1"/>
  <c r="H73" i="20"/>
  <c r="J73" i="20" s="1"/>
  <c r="K73" i="20" s="1"/>
  <c r="H75" i="20"/>
  <c r="J75" i="20" s="1"/>
  <c r="K75" i="20" s="1"/>
  <c r="H77" i="20"/>
  <c r="J77" i="20" s="1"/>
  <c r="K77" i="20" s="1"/>
  <c r="H79" i="20"/>
  <c r="J79" i="20" s="1"/>
  <c r="K79" i="20" s="1"/>
  <c r="H81" i="20"/>
  <c r="J81" i="20" s="1"/>
  <c r="K81" i="20" s="1"/>
  <c r="H83" i="20"/>
  <c r="J83" i="20" s="1"/>
  <c r="K83" i="20" s="1"/>
  <c r="H51" i="20"/>
  <c r="J51" i="20" s="1"/>
  <c r="K51" i="20" s="1"/>
  <c r="H39" i="20"/>
  <c r="J39" i="20" s="1"/>
  <c r="K39" i="20" s="1"/>
  <c r="H66" i="20"/>
  <c r="J66" i="20" s="1"/>
  <c r="K66" i="20" s="1"/>
  <c r="H68" i="20"/>
  <c r="J68" i="20" s="1"/>
  <c r="K68" i="20" s="1"/>
  <c r="H70" i="20"/>
  <c r="J70" i="20" s="1"/>
  <c r="K70" i="20" s="1"/>
  <c r="H72" i="20"/>
  <c r="J72" i="20" s="1"/>
  <c r="K72" i="20" s="1"/>
  <c r="H74" i="20"/>
  <c r="J74" i="20" s="1"/>
  <c r="K74" i="20" s="1"/>
  <c r="H76" i="20"/>
  <c r="J76" i="20" s="1"/>
  <c r="K76" i="20" s="1"/>
  <c r="H78" i="20"/>
  <c r="J78" i="20" s="1"/>
  <c r="K78" i="20" s="1"/>
  <c r="H80" i="20"/>
  <c r="J80" i="20" s="1"/>
  <c r="K80" i="20" s="1"/>
  <c r="H82" i="20"/>
  <c r="J82" i="20" s="1"/>
  <c r="K82" i="20" s="1"/>
  <c r="H91" i="20"/>
  <c r="J91" i="20" s="1"/>
  <c r="K91" i="20" s="1"/>
  <c r="H33" i="20"/>
  <c r="J33" i="20" s="1"/>
  <c r="L34" i="20" s="1"/>
  <c r="H49" i="20"/>
  <c r="J49" i="20" s="1"/>
  <c r="K49" i="20" s="1"/>
  <c r="H53" i="20"/>
  <c r="J53" i="20" s="1"/>
  <c r="K53" i="20" s="1"/>
  <c r="H64" i="20"/>
  <c r="J64" i="20" s="1"/>
  <c r="K64" i="20" s="1"/>
  <c r="H50" i="20"/>
  <c r="J50" i="20" s="1"/>
  <c r="K50" i="20" s="1"/>
  <c r="H54" i="20"/>
  <c r="J54" i="20" s="1"/>
  <c r="K54" i="20" s="1"/>
  <c r="H43" i="20"/>
  <c r="J43" i="20" s="1"/>
  <c r="K43" i="20" s="1"/>
  <c r="H45" i="20"/>
  <c r="J45" i="20" s="1"/>
  <c r="K45" i="20" s="1"/>
  <c r="F55" i="20"/>
  <c r="H35" i="20"/>
  <c r="J35" i="20" s="1"/>
  <c r="K35" i="20" s="1"/>
  <c r="H37" i="20"/>
  <c r="J37" i="20" s="1"/>
  <c r="K37" i="20" s="1"/>
  <c r="K62" i="20"/>
  <c r="L63" i="20"/>
  <c r="F113" i="20"/>
  <c r="F84" i="20"/>
  <c r="G113" i="20"/>
  <c r="P97" i="23" l="1"/>
  <c r="O96" i="23"/>
  <c r="O37" i="23"/>
  <c r="P38" i="23"/>
  <c r="O65" i="23"/>
  <c r="P66" i="23"/>
  <c r="N99" i="22"/>
  <c r="L74" i="22"/>
  <c r="N73" i="22" s="1"/>
  <c r="L44" i="22"/>
  <c r="M43" i="22"/>
  <c r="N43" i="22"/>
  <c r="M72" i="22"/>
  <c r="N72" i="22"/>
  <c r="L101" i="22"/>
  <c r="N100" i="22" s="1"/>
  <c r="M100" i="22"/>
  <c r="L94" i="21"/>
  <c r="N93" i="21" s="1"/>
  <c r="L65" i="21"/>
  <c r="N64" i="21"/>
  <c r="M64" i="21"/>
  <c r="L35" i="21"/>
  <c r="M34" i="21" s="1"/>
  <c r="N34" i="21" s="1"/>
  <c r="M33" i="21"/>
  <c r="N33" i="21" s="1"/>
  <c r="L92" i="20"/>
  <c r="L93" i="20" s="1"/>
  <c r="M92" i="20" s="1"/>
  <c r="N92" i="20" s="1"/>
  <c r="K33" i="20"/>
  <c r="M62" i="20"/>
  <c r="N62" i="20" s="1"/>
  <c r="L64" i="20"/>
  <c r="M91" i="20"/>
  <c r="N91" i="20" s="1"/>
  <c r="L35" i="20"/>
  <c r="M33" i="20"/>
  <c r="N33" i="20" s="1"/>
  <c r="O64" i="23" l="1"/>
  <c r="P65" i="23"/>
  <c r="P37" i="23"/>
  <c r="O36" i="23"/>
  <c r="P96" i="23"/>
  <c r="O95" i="23"/>
  <c r="L45" i="22"/>
  <c r="L75" i="22"/>
  <c r="N74" i="22"/>
  <c r="L102" i="22"/>
  <c r="N101" i="22" s="1"/>
  <c r="M73" i="22"/>
  <c r="M93" i="21"/>
  <c r="L95" i="21"/>
  <c r="N94" i="21" s="1"/>
  <c r="L36" i="21"/>
  <c r="N35" i="21"/>
  <c r="M35" i="21"/>
  <c r="L66" i="21"/>
  <c r="N65" i="21" s="1"/>
  <c r="L36" i="20"/>
  <c r="N35" i="20" s="1"/>
  <c r="M35" i="20"/>
  <c r="L65" i="20"/>
  <c r="N64" i="20" s="1"/>
  <c r="M63" i="20"/>
  <c r="N63" i="20" s="1"/>
  <c r="M34" i="20"/>
  <c r="N34" i="20" s="1"/>
  <c r="L94" i="20"/>
  <c r="N93" i="20" s="1"/>
  <c r="M93" i="20"/>
  <c r="D259" i="19"/>
  <c r="C259" i="19"/>
  <c r="E258" i="19"/>
  <c r="E257" i="19"/>
  <c r="G53" i="19" s="1"/>
  <c r="E256" i="19"/>
  <c r="E255" i="19"/>
  <c r="E254" i="19"/>
  <c r="G50" i="19" s="1"/>
  <c r="E253" i="19"/>
  <c r="G49" i="19" s="1"/>
  <c r="H49" i="19" s="1"/>
  <c r="J49" i="19" s="1"/>
  <c r="K49" i="19" s="1"/>
  <c r="E252" i="19"/>
  <c r="G48" i="19" s="1"/>
  <c r="E251" i="19"/>
  <c r="E250" i="19"/>
  <c r="G46" i="19" s="1"/>
  <c r="E249" i="19"/>
  <c r="G45" i="19" s="1"/>
  <c r="E248" i="19"/>
  <c r="E247" i="19"/>
  <c r="E246" i="19"/>
  <c r="G42" i="19" s="1"/>
  <c r="E245" i="19"/>
  <c r="G41" i="19" s="1"/>
  <c r="E244" i="19"/>
  <c r="G40" i="19" s="1"/>
  <c r="E243" i="19"/>
  <c r="G39" i="19" s="1"/>
  <c r="E242" i="19"/>
  <c r="E241" i="19"/>
  <c r="G37" i="19" s="1"/>
  <c r="E240" i="19"/>
  <c r="E239" i="19"/>
  <c r="G35" i="19" s="1"/>
  <c r="E238" i="19"/>
  <c r="G34" i="19" s="1"/>
  <c r="E237" i="19"/>
  <c r="I222" i="19"/>
  <c r="H222" i="19"/>
  <c r="G222" i="19"/>
  <c r="E222" i="19"/>
  <c r="D222" i="19"/>
  <c r="C222" i="19"/>
  <c r="G112" i="19"/>
  <c r="F112" i="19"/>
  <c r="H112" i="19" s="1"/>
  <c r="J112" i="19" s="1"/>
  <c r="K112" i="19" s="1"/>
  <c r="G111" i="19"/>
  <c r="F111" i="19"/>
  <c r="G110" i="19"/>
  <c r="F110" i="19"/>
  <c r="H110" i="19" s="1"/>
  <c r="J110" i="19" s="1"/>
  <c r="K110" i="19" s="1"/>
  <c r="G109" i="19"/>
  <c r="F109" i="19"/>
  <c r="G108" i="19"/>
  <c r="F108" i="19"/>
  <c r="H108" i="19" s="1"/>
  <c r="J108" i="19" s="1"/>
  <c r="K108" i="19" s="1"/>
  <c r="G107" i="19"/>
  <c r="F107" i="19"/>
  <c r="G106" i="19"/>
  <c r="F106" i="19"/>
  <c r="H106" i="19" s="1"/>
  <c r="J106" i="19" s="1"/>
  <c r="K106" i="19" s="1"/>
  <c r="G105" i="19"/>
  <c r="F105" i="19"/>
  <c r="G104" i="19"/>
  <c r="F104" i="19"/>
  <c r="H104" i="19" s="1"/>
  <c r="J104" i="19" s="1"/>
  <c r="K104" i="19" s="1"/>
  <c r="G103" i="19"/>
  <c r="F103" i="19"/>
  <c r="G102" i="19"/>
  <c r="F102" i="19"/>
  <c r="H102" i="19" s="1"/>
  <c r="J102" i="19" s="1"/>
  <c r="K102" i="19" s="1"/>
  <c r="G101" i="19"/>
  <c r="F101" i="19"/>
  <c r="H101" i="19" s="1"/>
  <c r="J101" i="19" s="1"/>
  <c r="K101" i="19" s="1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83" i="19"/>
  <c r="F83" i="19"/>
  <c r="G82" i="19"/>
  <c r="F82" i="19"/>
  <c r="G81" i="19"/>
  <c r="F81" i="19"/>
  <c r="G80" i="19"/>
  <c r="F80" i="19"/>
  <c r="G79" i="19"/>
  <c r="F79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54" i="19"/>
  <c r="F54" i="19"/>
  <c r="F53" i="19"/>
  <c r="G52" i="19"/>
  <c r="F52" i="19"/>
  <c r="G51" i="19"/>
  <c r="H51" i="19" s="1"/>
  <c r="J51" i="19" s="1"/>
  <c r="K51" i="19" s="1"/>
  <c r="F51" i="19"/>
  <c r="F50" i="19"/>
  <c r="F49" i="19"/>
  <c r="F48" i="19"/>
  <c r="G47" i="19"/>
  <c r="F47" i="19"/>
  <c r="F46" i="19"/>
  <c r="F45" i="19"/>
  <c r="G44" i="19"/>
  <c r="F44" i="19"/>
  <c r="G43" i="19"/>
  <c r="F43" i="19"/>
  <c r="F42" i="19"/>
  <c r="F41" i="19"/>
  <c r="F40" i="19"/>
  <c r="F39" i="19"/>
  <c r="G38" i="19"/>
  <c r="F38" i="19"/>
  <c r="F37" i="19"/>
  <c r="G36" i="19"/>
  <c r="F36" i="19"/>
  <c r="F35" i="19"/>
  <c r="F34" i="19"/>
  <c r="F33" i="19"/>
  <c r="O94" i="23" l="1"/>
  <c r="P95" i="23"/>
  <c r="P36" i="23"/>
  <c r="O35" i="23"/>
  <c r="O63" i="23"/>
  <c r="P64" i="23"/>
  <c r="M101" i="22"/>
  <c r="L76" i="22"/>
  <c r="N75" i="22" s="1"/>
  <c r="L46" i="22"/>
  <c r="N45" i="22" s="1"/>
  <c r="M45" i="22"/>
  <c r="L103" i="22"/>
  <c r="N102" i="22"/>
  <c r="M74" i="22"/>
  <c r="M44" i="22"/>
  <c r="N44" i="22"/>
  <c r="M94" i="21"/>
  <c r="M65" i="21"/>
  <c r="L96" i="21"/>
  <c r="L37" i="21"/>
  <c r="N36" i="21"/>
  <c r="M36" i="21"/>
  <c r="L67" i="21"/>
  <c r="N66" i="21" s="1"/>
  <c r="M66" i="21"/>
  <c r="H105" i="19"/>
  <c r="J105" i="19" s="1"/>
  <c r="K105" i="19" s="1"/>
  <c r="H109" i="19"/>
  <c r="J109" i="19" s="1"/>
  <c r="K109" i="19" s="1"/>
  <c r="H35" i="19"/>
  <c r="J35" i="19" s="1"/>
  <c r="K35" i="19" s="1"/>
  <c r="H43" i="19"/>
  <c r="J43" i="19" s="1"/>
  <c r="K43" i="19" s="1"/>
  <c r="H37" i="19"/>
  <c r="J37" i="19" s="1"/>
  <c r="K37" i="19" s="1"/>
  <c r="H45" i="19"/>
  <c r="J45" i="19" s="1"/>
  <c r="K45" i="19" s="1"/>
  <c r="H53" i="19"/>
  <c r="J53" i="19" s="1"/>
  <c r="K53" i="19" s="1"/>
  <c r="E259" i="19"/>
  <c r="H99" i="19"/>
  <c r="J99" i="19" s="1"/>
  <c r="K99" i="19" s="1"/>
  <c r="H103" i="19"/>
  <c r="J103" i="19" s="1"/>
  <c r="K103" i="19" s="1"/>
  <c r="H107" i="19"/>
  <c r="J107" i="19" s="1"/>
  <c r="K107" i="19" s="1"/>
  <c r="H111" i="19"/>
  <c r="J111" i="19" s="1"/>
  <c r="K111" i="19" s="1"/>
  <c r="M64" i="20"/>
  <c r="L95" i="20"/>
  <c r="N94" i="20" s="1"/>
  <c r="L66" i="20"/>
  <c r="M65" i="20" s="1"/>
  <c r="L37" i="20"/>
  <c r="N36" i="20" s="1"/>
  <c r="H100" i="19"/>
  <c r="J100" i="19" s="1"/>
  <c r="K100" i="19" s="1"/>
  <c r="H41" i="19"/>
  <c r="J41" i="19" s="1"/>
  <c r="K41" i="19" s="1"/>
  <c r="H69" i="19"/>
  <c r="J69" i="19" s="1"/>
  <c r="K69" i="19" s="1"/>
  <c r="H73" i="19"/>
  <c r="J73" i="19" s="1"/>
  <c r="K73" i="19" s="1"/>
  <c r="H98" i="19"/>
  <c r="J98" i="19" s="1"/>
  <c r="K98" i="19" s="1"/>
  <c r="H47" i="19"/>
  <c r="J47" i="19" s="1"/>
  <c r="K47" i="19" s="1"/>
  <c r="E225" i="19"/>
  <c r="H39" i="19"/>
  <c r="J39" i="19" s="1"/>
  <c r="K39" i="19" s="1"/>
  <c r="H93" i="19"/>
  <c r="J93" i="19" s="1"/>
  <c r="K93" i="19" s="1"/>
  <c r="H95" i="19"/>
  <c r="J95" i="19" s="1"/>
  <c r="K95" i="19" s="1"/>
  <c r="H97" i="19"/>
  <c r="J97" i="19" s="1"/>
  <c r="K97" i="19" s="1"/>
  <c r="H63" i="19"/>
  <c r="J63" i="19" s="1"/>
  <c r="K63" i="19" s="1"/>
  <c r="H65" i="19"/>
  <c r="J65" i="19" s="1"/>
  <c r="K65" i="19" s="1"/>
  <c r="H67" i="19"/>
  <c r="J67" i="19" s="1"/>
  <c r="K67" i="19" s="1"/>
  <c r="H71" i="19"/>
  <c r="J71" i="19" s="1"/>
  <c r="K71" i="19" s="1"/>
  <c r="H75" i="19"/>
  <c r="J75" i="19" s="1"/>
  <c r="K75" i="19" s="1"/>
  <c r="H77" i="19"/>
  <c r="J77" i="19" s="1"/>
  <c r="K77" i="19" s="1"/>
  <c r="H79" i="19"/>
  <c r="J79" i="19" s="1"/>
  <c r="K79" i="19" s="1"/>
  <c r="H92" i="19"/>
  <c r="J92" i="19" s="1"/>
  <c r="K92" i="19" s="1"/>
  <c r="H94" i="19"/>
  <c r="J94" i="19" s="1"/>
  <c r="K94" i="19" s="1"/>
  <c r="H96" i="19"/>
  <c r="J96" i="19" s="1"/>
  <c r="K96" i="19" s="1"/>
  <c r="G33" i="19"/>
  <c r="G223" i="19"/>
  <c r="F224" i="19"/>
  <c r="H68" i="19"/>
  <c r="J68" i="19" s="1"/>
  <c r="K68" i="19" s="1"/>
  <c r="H72" i="19"/>
  <c r="J72" i="19" s="1"/>
  <c r="K72" i="19" s="1"/>
  <c r="H76" i="19"/>
  <c r="J76" i="19" s="1"/>
  <c r="K76" i="19" s="1"/>
  <c r="H80" i="19"/>
  <c r="J80" i="19" s="1"/>
  <c r="K80" i="19" s="1"/>
  <c r="H82" i="19"/>
  <c r="J82" i="19" s="1"/>
  <c r="K82" i="19" s="1"/>
  <c r="H91" i="19"/>
  <c r="J91" i="19" s="1"/>
  <c r="L92" i="19" s="1"/>
  <c r="F55" i="19"/>
  <c r="H38" i="19"/>
  <c r="J38" i="19" s="1"/>
  <c r="K38" i="19" s="1"/>
  <c r="H40" i="19"/>
  <c r="J40" i="19" s="1"/>
  <c r="K40" i="19" s="1"/>
  <c r="H44" i="19"/>
  <c r="J44" i="19" s="1"/>
  <c r="K44" i="19" s="1"/>
  <c r="H46" i="19"/>
  <c r="J46" i="19" s="1"/>
  <c r="K46" i="19" s="1"/>
  <c r="H48" i="19"/>
  <c r="J48" i="19" s="1"/>
  <c r="K48" i="19" s="1"/>
  <c r="H50" i="19"/>
  <c r="J50" i="19" s="1"/>
  <c r="K50" i="19" s="1"/>
  <c r="H52" i="19"/>
  <c r="J52" i="19" s="1"/>
  <c r="K52" i="19" s="1"/>
  <c r="H54" i="19"/>
  <c r="J54" i="19" s="1"/>
  <c r="K54" i="19" s="1"/>
  <c r="H64" i="19"/>
  <c r="J64" i="19" s="1"/>
  <c r="K64" i="19" s="1"/>
  <c r="H34" i="19"/>
  <c r="J34" i="19" s="1"/>
  <c r="K34" i="19" s="1"/>
  <c r="H36" i="19"/>
  <c r="J36" i="19" s="1"/>
  <c r="K36" i="19" s="1"/>
  <c r="H42" i="19"/>
  <c r="J42" i="19" s="1"/>
  <c r="K42" i="19" s="1"/>
  <c r="H66" i="19"/>
  <c r="J66" i="19" s="1"/>
  <c r="K66" i="19" s="1"/>
  <c r="H70" i="19"/>
  <c r="J70" i="19" s="1"/>
  <c r="K70" i="19" s="1"/>
  <c r="H74" i="19"/>
  <c r="J74" i="19" s="1"/>
  <c r="K74" i="19" s="1"/>
  <c r="H78" i="19"/>
  <c r="J78" i="19" s="1"/>
  <c r="K78" i="19" s="1"/>
  <c r="H81" i="19"/>
  <c r="J81" i="19" s="1"/>
  <c r="K81" i="19" s="1"/>
  <c r="H83" i="19"/>
  <c r="J83" i="19" s="1"/>
  <c r="K83" i="19" s="1"/>
  <c r="G84" i="19"/>
  <c r="H62" i="19"/>
  <c r="J62" i="19" s="1"/>
  <c r="F113" i="19"/>
  <c r="K91" i="19"/>
  <c r="F84" i="19"/>
  <c r="G113" i="19"/>
  <c r="P35" i="23" l="1"/>
  <c r="O34" i="23"/>
  <c r="P94" i="23"/>
  <c r="O93" i="23"/>
  <c r="P63" i="23"/>
  <c r="O62" i="23"/>
  <c r="P62" i="23" s="1"/>
  <c r="G8" i="7" s="1"/>
  <c r="M75" i="22"/>
  <c r="L47" i="22"/>
  <c r="M46" i="22" s="1"/>
  <c r="L104" i="22"/>
  <c r="N103" i="22" s="1"/>
  <c r="M102" i="22"/>
  <c r="L77" i="22"/>
  <c r="M76" i="22" s="1"/>
  <c r="L97" i="21"/>
  <c r="N96" i="21" s="1"/>
  <c r="L68" i="21"/>
  <c r="N67" i="21" s="1"/>
  <c r="L38" i="21"/>
  <c r="N37" i="21"/>
  <c r="M95" i="21"/>
  <c r="N95" i="21"/>
  <c r="M94" i="20"/>
  <c r="L38" i="20"/>
  <c r="N37" i="20" s="1"/>
  <c r="M37" i="20"/>
  <c r="L67" i="20"/>
  <c r="M36" i="20"/>
  <c r="N65" i="20"/>
  <c r="L96" i="20"/>
  <c r="M95" i="20" s="1"/>
  <c r="N95" i="20"/>
  <c r="G55" i="19"/>
  <c r="H33" i="19"/>
  <c r="J33" i="19" s="1"/>
  <c r="K62" i="19"/>
  <c r="L63" i="19"/>
  <c r="M91" i="19"/>
  <c r="N91" i="19" s="1"/>
  <c r="L93" i="19"/>
  <c r="D259" i="18"/>
  <c r="C259" i="18"/>
  <c r="E258" i="18"/>
  <c r="G54" i="18" s="1"/>
  <c r="E257" i="18"/>
  <c r="E256" i="18"/>
  <c r="G52" i="18" s="1"/>
  <c r="E255" i="18"/>
  <c r="E254" i="18"/>
  <c r="G50" i="18" s="1"/>
  <c r="E253" i="18"/>
  <c r="E252" i="18"/>
  <c r="G48" i="18" s="1"/>
  <c r="E251" i="18"/>
  <c r="G47" i="18" s="1"/>
  <c r="E250" i="18"/>
  <c r="G46" i="18" s="1"/>
  <c r="E249" i="18"/>
  <c r="E248" i="18"/>
  <c r="G44" i="18" s="1"/>
  <c r="E247" i="18"/>
  <c r="E246" i="18"/>
  <c r="G42" i="18" s="1"/>
  <c r="E245" i="18"/>
  <c r="E244" i="18"/>
  <c r="G40" i="18" s="1"/>
  <c r="E243" i="18"/>
  <c r="G39" i="18" s="1"/>
  <c r="E242" i="18"/>
  <c r="G38" i="18" s="1"/>
  <c r="E241" i="18"/>
  <c r="E240" i="18"/>
  <c r="G36" i="18" s="1"/>
  <c r="E239" i="18"/>
  <c r="E238" i="18"/>
  <c r="G34" i="18" s="1"/>
  <c r="E237" i="18"/>
  <c r="I222" i="18"/>
  <c r="H222" i="18"/>
  <c r="G222" i="18"/>
  <c r="E222" i="18"/>
  <c r="D222" i="18"/>
  <c r="C222" i="18"/>
  <c r="G112" i="18"/>
  <c r="F112" i="18"/>
  <c r="G111" i="18"/>
  <c r="F111" i="18"/>
  <c r="H111" i="18" s="1"/>
  <c r="J111" i="18" s="1"/>
  <c r="K111" i="18" s="1"/>
  <c r="G110" i="18"/>
  <c r="F110" i="18"/>
  <c r="G109" i="18"/>
  <c r="F109" i="18"/>
  <c r="G108" i="18"/>
  <c r="F108" i="18"/>
  <c r="G107" i="18"/>
  <c r="F107" i="18"/>
  <c r="G106" i="18"/>
  <c r="F106" i="18"/>
  <c r="G105" i="18"/>
  <c r="F105" i="18"/>
  <c r="G104" i="18"/>
  <c r="F104" i="18"/>
  <c r="G103" i="18"/>
  <c r="F103" i="18"/>
  <c r="G102" i="18"/>
  <c r="F102" i="18"/>
  <c r="G101" i="18"/>
  <c r="F101" i="18"/>
  <c r="G100" i="18"/>
  <c r="F100" i="18"/>
  <c r="G99" i="18"/>
  <c r="F99" i="18"/>
  <c r="G98" i="18"/>
  <c r="F98" i="18"/>
  <c r="G97" i="18"/>
  <c r="F97" i="18"/>
  <c r="G96" i="18"/>
  <c r="F96" i="18"/>
  <c r="G95" i="18"/>
  <c r="F95" i="18"/>
  <c r="H95" i="18" s="1"/>
  <c r="J95" i="18" s="1"/>
  <c r="K95" i="18" s="1"/>
  <c r="G94" i="18"/>
  <c r="F94" i="18"/>
  <c r="G93" i="18"/>
  <c r="F93" i="18"/>
  <c r="H93" i="18" s="1"/>
  <c r="J93" i="18" s="1"/>
  <c r="K93" i="18" s="1"/>
  <c r="G92" i="18"/>
  <c r="F92" i="18"/>
  <c r="H92" i="18" s="1"/>
  <c r="J92" i="18" s="1"/>
  <c r="K92" i="18" s="1"/>
  <c r="G91" i="18"/>
  <c r="F91" i="18"/>
  <c r="G83" i="18"/>
  <c r="F83" i="18"/>
  <c r="G82" i="18"/>
  <c r="F82" i="18"/>
  <c r="G81" i="18"/>
  <c r="F81" i="18"/>
  <c r="G80" i="18"/>
  <c r="F80" i="18"/>
  <c r="G79" i="18"/>
  <c r="F79" i="18"/>
  <c r="G78" i="18"/>
  <c r="F78" i="18"/>
  <c r="G77" i="18"/>
  <c r="F77" i="18"/>
  <c r="G76" i="18"/>
  <c r="F76" i="18"/>
  <c r="G75" i="18"/>
  <c r="F75" i="18"/>
  <c r="G74" i="18"/>
  <c r="F74" i="18"/>
  <c r="G73" i="18"/>
  <c r="F73" i="18"/>
  <c r="G72" i="18"/>
  <c r="F72" i="18"/>
  <c r="G71" i="18"/>
  <c r="F71" i="18"/>
  <c r="G70" i="18"/>
  <c r="F70" i="18"/>
  <c r="G69" i="18"/>
  <c r="F69" i="18"/>
  <c r="G68" i="18"/>
  <c r="F68" i="18"/>
  <c r="G67" i="18"/>
  <c r="F67" i="18"/>
  <c r="G66" i="18"/>
  <c r="F66" i="18"/>
  <c r="G65" i="18"/>
  <c r="F65" i="18"/>
  <c r="G64" i="18"/>
  <c r="F64" i="18"/>
  <c r="G63" i="18"/>
  <c r="F63" i="18"/>
  <c r="G62" i="18"/>
  <c r="F62" i="18"/>
  <c r="F54" i="18"/>
  <c r="G53" i="18"/>
  <c r="F53" i="18"/>
  <c r="F52" i="18"/>
  <c r="G51" i="18"/>
  <c r="F51" i="18"/>
  <c r="F50" i="18"/>
  <c r="G49" i="18"/>
  <c r="F49" i="18"/>
  <c r="F48" i="18"/>
  <c r="F47" i="18"/>
  <c r="F46" i="18"/>
  <c r="G45" i="18"/>
  <c r="F45" i="18"/>
  <c r="F44" i="18"/>
  <c r="G43" i="18"/>
  <c r="H43" i="18" s="1"/>
  <c r="J43" i="18" s="1"/>
  <c r="K43" i="18" s="1"/>
  <c r="F43" i="18"/>
  <c r="F42" i="18"/>
  <c r="G41" i="18"/>
  <c r="F41" i="18"/>
  <c r="F40" i="18"/>
  <c r="F39" i="18"/>
  <c r="F38" i="18"/>
  <c r="G37" i="18"/>
  <c r="F37" i="18"/>
  <c r="F36" i="18"/>
  <c r="G35" i="18"/>
  <c r="F35" i="18"/>
  <c r="F34" i="18"/>
  <c r="G33" i="18"/>
  <c r="F33" i="18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91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62" i="17"/>
  <c r="G35" i="17"/>
  <c r="E238" i="17"/>
  <c r="G34" i="17" s="1"/>
  <c r="E239" i="17"/>
  <c r="E240" i="17"/>
  <c r="G36" i="17" s="1"/>
  <c r="E241" i="17"/>
  <c r="G37" i="17" s="1"/>
  <c r="E242" i="17"/>
  <c r="G38" i="17" s="1"/>
  <c r="E243" i="17"/>
  <c r="G39" i="17" s="1"/>
  <c r="E244" i="17"/>
  <c r="G40" i="17" s="1"/>
  <c r="E245" i="17"/>
  <c r="G41" i="17" s="1"/>
  <c r="E246" i="17"/>
  <c r="G42" i="17" s="1"/>
  <c r="E247" i="17"/>
  <c r="G43" i="17" s="1"/>
  <c r="E248" i="17"/>
  <c r="G44" i="17" s="1"/>
  <c r="E249" i="17"/>
  <c r="G45" i="17" s="1"/>
  <c r="E250" i="17"/>
  <c r="G46" i="17" s="1"/>
  <c r="E251" i="17"/>
  <c r="G47" i="17" s="1"/>
  <c r="E252" i="17"/>
  <c r="G48" i="17" s="1"/>
  <c r="E253" i="17"/>
  <c r="G49" i="17" s="1"/>
  <c r="E254" i="17"/>
  <c r="G50" i="17" s="1"/>
  <c r="E255" i="17"/>
  <c r="G51" i="17" s="1"/>
  <c r="E256" i="17"/>
  <c r="G52" i="17" s="1"/>
  <c r="E257" i="17"/>
  <c r="G53" i="17" s="1"/>
  <c r="E258" i="17"/>
  <c r="G54" i="17" s="1"/>
  <c r="E237" i="17"/>
  <c r="G33" i="17" s="1"/>
  <c r="P93" i="23" l="1"/>
  <c r="O92" i="23"/>
  <c r="O33" i="23"/>
  <c r="P33" i="23" s="1"/>
  <c r="P34" i="23"/>
  <c r="N46" i="22"/>
  <c r="L78" i="22"/>
  <c r="N77" i="22" s="1"/>
  <c r="M103" i="22"/>
  <c r="L105" i="22"/>
  <c r="N104" i="22" s="1"/>
  <c r="M104" i="22"/>
  <c r="N76" i="22"/>
  <c r="L48" i="22"/>
  <c r="M47" i="22"/>
  <c r="M67" i="21"/>
  <c r="M96" i="21"/>
  <c r="L39" i="21"/>
  <c r="N38" i="21"/>
  <c r="M38" i="21"/>
  <c r="L69" i="21"/>
  <c r="N68" i="21"/>
  <c r="M68" i="21"/>
  <c r="M37" i="21"/>
  <c r="L98" i="21"/>
  <c r="H100" i="18"/>
  <c r="J100" i="18" s="1"/>
  <c r="K100" i="18" s="1"/>
  <c r="H108" i="18"/>
  <c r="J108" i="18" s="1"/>
  <c r="K108" i="18" s="1"/>
  <c r="H53" i="18"/>
  <c r="J53" i="18" s="1"/>
  <c r="K53" i="18" s="1"/>
  <c r="H109" i="18"/>
  <c r="J109" i="18" s="1"/>
  <c r="K109" i="18" s="1"/>
  <c r="F55" i="18"/>
  <c r="H35" i="18"/>
  <c r="J35" i="18" s="1"/>
  <c r="K35" i="18" s="1"/>
  <c r="H51" i="18"/>
  <c r="J51" i="18" s="1"/>
  <c r="K51" i="18" s="1"/>
  <c r="L68" i="20"/>
  <c r="M66" i="20"/>
  <c r="L97" i="20"/>
  <c r="M96" i="20" s="1"/>
  <c r="N66" i="20"/>
  <c r="L39" i="20"/>
  <c r="M38" i="20" s="1"/>
  <c r="N38" i="20"/>
  <c r="F224" i="18"/>
  <c r="H99" i="18"/>
  <c r="J99" i="18" s="1"/>
  <c r="K99" i="18" s="1"/>
  <c r="H102" i="18"/>
  <c r="J102" i="18" s="1"/>
  <c r="K102" i="18" s="1"/>
  <c r="H104" i="18"/>
  <c r="J104" i="18" s="1"/>
  <c r="K104" i="18" s="1"/>
  <c r="H106" i="18"/>
  <c r="J106" i="18" s="1"/>
  <c r="K106" i="18" s="1"/>
  <c r="G223" i="18"/>
  <c r="H68" i="18"/>
  <c r="J68" i="18" s="1"/>
  <c r="K68" i="18" s="1"/>
  <c r="H70" i="18"/>
  <c r="J70" i="18" s="1"/>
  <c r="K70" i="18" s="1"/>
  <c r="H72" i="18"/>
  <c r="J72" i="18" s="1"/>
  <c r="K72" i="18" s="1"/>
  <c r="H74" i="18"/>
  <c r="J74" i="18" s="1"/>
  <c r="K74" i="18" s="1"/>
  <c r="H76" i="18"/>
  <c r="J76" i="18" s="1"/>
  <c r="K76" i="18" s="1"/>
  <c r="H78" i="18"/>
  <c r="J78" i="18" s="1"/>
  <c r="K78" i="18" s="1"/>
  <c r="H80" i="18"/>
  <c r="J80" i="18" s="1"/>
  <c r="K80" i="18" s="1"/>
  <c r="H82" i="18"/>
  <c r="J82" i="18" s="1"/>
  <c r="K82" i="18" s="1"/>
  <c r="H91" i="18"/>
  <c r="J91" i="18" s="1"/>
  <c r="L92" i="18" s="1"/>
  <c r="H101" i="18"/>
  <c r="J101" i="18" s="1"/>
  <c r="K101" i="18" s="1"/>
  <c r="H103" i="18"/>
  <c r="J103" i="18" s="1"/>
  <c r="K103" i="18" s="1"/>
  <c r="H107" i="18"/>
  <c r="J107" i="18" s="1"/>
  <c r="K107" i="18" s="1"/>
  <c r="H42" i="18"/>
  <c r="J42" i="18" s="1"/>
  <c r="K42" i="18" s="1"/>
  <c r="K33" i="19"/>
  <c r="L34" i="19"/>
  <c r="L94" i="19"/>
  <c r="N93" i="19" s="1"/>
  <c r="L64" i="19"/>
  <c r="M62" i="19"/>
  <c r="N62" i="19" s="1"/>
  <c r="M92" i="19"/>
  <c r="N92" i="19" s="1"/>
  <c r="H49" i="18"/>
  <c r="J49" i="18" s="1"/>
  <c r="K49" i="18" s="1"/>
  <c r="H63" i="18"/>
  <c r="J63" i="18" s="1"/>
  <c r="K63" i="18" s="1"/>
  <c r="H46" i="18"/>
  <c r="J46" i="18" s="1"/>
  <c r="K46" i="18" s="1"/>
  <c r="H47" i="18"/>
  <c r="J47" i="18" s="1"/>
  <c r="K47" i="18" s="1"/>
  <c r="F84" i="18"/>
  <c r="H69" i="18"/>
  <c r="J69" i="18" s="1"/>
  <c r="K69" i="18" s="1"/>
  <c r="H71" i="18"/>
  <c r="J71" i="18" s="1"/>
  <c r="K71" i="18" s="1"/>
  <c r="H73" i="18"/>
  <c r="J73" i="18" s="1"/>
  <c r="K73" i="18" s="1"/>
  <c r="H75" i="18"/>
  <c r="J75" i="18" s="1"/>
  <c r="K75" i="18" s="1"/>
  <c r="H77" i="18"/>
  <c r="J77" i="18" s="1"/>
  <c r="K77" i="18" s="1"/>
  <c r="H79" i="18"/>
  <c r="J79" i="18" s="1"/>
  <c r="K79" i="18" s="1"/>
  <c r="H81" i="18"/>
  <c r="J81" i="18" s="1"/>
  <c r="K81" i="18" s="1"/>
  <c r="H83" i="18"/>
  <c r="J83" i="18" s="1"/>
  <c r="K83" i="18" s="1"/>
  <c r="E225" i="18"/>
  <c r="H41" i="18"/>
  <c r="J41" i="18" s="1"/>
  <c r="K41" i="18" s="1"/>
  <c r="H65" i="18"/>
  <c r="J65" i="18" s="1"/>
  <c r="K65" i="18" s="1"/>
  <c r="H67" i="18"/>
  <c r="J67" i="18" s="1"/>
  <c r="K67" i="18" s="1"/>
  <c r="H110" i="18"/>
  <c r="J110" i="18" s="1"/>
  <c r="K110" i="18" s="1"/>
  <c r="H112" i="18"/>
  <c r="J112" i="18" s="1"/>
  <c r="K112" i="18" s="1"/>
  <c r="H39" i="18"/>
  <c r="J39" i="18" s="1"/>
  <c r="K39" i="18" s="1"/>
  <c r="H37" i="18"/>
  <c r="J37" i="18" s="1"/>
  <c r="K37" i="18" s="1"/>
  <c r="H45" i="18"/>
  <c r="J45" i="18" s="1"/>
  <c r="K45" i="18" s="1"/>
  <c r="H66" i="18"/>
  <c r="J66" i="18" s="1"/>
  <c r="K66" i="18" s="1"/>
  <c r="H94" i="18"/>
  <c r="J94" i="18" s="1"/>
  <c r="K94" i="18" s="1"/>
  <c r="H96" i="18"/>
  <c r="J96" i="18" s="1"/>
  <c r="K96" i="18" s="1"/>
  <c r="H98" i="18"/>
  <c r="J98" i="18" s="1"/>
  <c r="K98" i="18" s="1"/>
  <c r="H40" i="18"/>
  <c r="J40" i="18" s="1"/>
  <c r="K40" i="18" s="1"/>
  <c r="E259" i="18"/>
  <c r="H97" i="18"/>
  <c r="J97" i="18" s="1"/>
  <c r="K97" i="18" s="1"/>
  <c r="H105" i="18"/>
  <c r="J105" i="18" s="1"/>
  <c r="K105" i="18" s="1"/>
  <c r="H33" i="18"/>
  <c r="J33" i="18" s="1"/>
  <c r="H36" i="18"/>
  <c r="J36" i="18" s="1"/>
  <c r="K36" i="18" s="1"/>
  <c r="H52" i="18"/>
  <c r="J52" i="18" s="1"/>
  <c r="K52" i="18" s="1"/>
  <c r="H34" i="18"/>
  <c r="J34" i="18" s="1"/>
  <c r="K34" i="18" s="1"/>
  <c r="H38" i="18"/>
  <c r="J38" i="18" s="1"/>
  <c r="K38" i="18" s="1"/>
  <c r="H54" i="18"/>
  <c r="J54" i="18" s="1"/>
  <c r="K54" i="18" s="1"/>
  <c r="H48" i="18"/>
  <c r="J48" i="18" s="1"/>
  <c r="K48" i="18" s="1"/>
  <c r="G55" i="18"/>
  <c r="F113" i="18"/>
  <c r="H50" i="18"/>
  <c r="J50" i="18" s="1"/>
  <c r="K50" i="18" s="1"/>
  <c r="H44" i="18"/>
  <c r="J44" i="18" s="1"/>
  <c r="K44" i="18" s="1"/>
  <c r="G84" i="18"/>
  <c r="H64" i="18"/>
  <c r="J64" i="18" s="1"/>
  <c r="K64" i="18" s="1"/>
  <c r="H62" i="18"/>
  <c r="J62" i="18" s="1"/>
  <c r="G113" i="18"/>
  <c r="D259" i="17"/>
  <c r="E259" i="17"/>
  <c r="C259" i="17"/>
  <c r="P92" i="23" l="1"/>
  <c r="O91" i="23"/>
  <c r="P91" i="23" s="1"/>
  <c r="L106" i="22"/>
  <c r="N105" i="22" s="1"/>
  <c r="L49" i="22"/>
  <c r="L79" i="22"/>
  <c r="N78" i="22" s="1"/>
  <c r="N47" i="22"/>
  <c r="M77" i="22"/>
  <c r="L99" i="21"/>
  <c r="N98" i="21" s="1"/>
  <c r="L70" i="21"/>
  <c r="N69" i="21" s="1"/>
  <c r="M97" i="21"/>
  <c r="N97" i="21"/>
  <c r="L40" i="21"/>
  <c r="N39" i="21" s="1"/>
  <c r="N96" i="20"/>
  <c r="L69" i="20"/>
  <c r="N68" i="20" s="1"/>
  <c r="M68" i="20"/>
  <c r="N67" i="20"/>
  <c r="L40" i="20"/>
  <c r="N39" i="20" s="1"/>
  <c r="L98" i="20"/>
  <c r="M67" i="20"/>
  <c r="K91" i="18"/>
  <c r="M93" i="19"/>
  <c r="M33" i="19"/>
  <c r="N33" i="19" s="1"/>
  <c r="L35" i="19"/>
  <c r="L36" i="19" s="1"/>
  <c r="M35" i="19" s="1"/>
  <c r="L65" i="19"/>
  <c r="N64" i="19" s="1"/>
  <c r="M63" i="19"/>
  <c r="N63" i="19" s="1"/>
  <c r="L95" i="19"/>
  <c r="N94" i="19" s="1"/>
  <c r="M91" i="18"/>
  <c r="N91" i="18" s="1"/>
  <c r="L93" i="18"/>
  <c r="M92" i="18" s="1"/>
  <c r="N92" i="18" s="1"/>
  <c r="L63" i="18"/>
  <c r="K62" i="18"/>
  <c r="L34" i="18"/>
  <c r="K33" i="18"/>
  <c r="L80" i="22" l="1"/>
  <c r="L50" i="22"/>
  <c r="N49" i="22"/>
  <c r="M49" i="22"/>
  <c r="L107" i="22"/>
  <c r="N106" i="22"/>
  <c r="M106" i="22"/>
  <c r="M78" i="22"/>
  <c r="M48" i="22"/>
  <c r="N48" i="22"/>
  <c r="M105" i="22"/>
  <c r="M98" i="21"/>
  <c r="M39" i="21"/>
  <c r="L71" i="21"/>
  <c r="N70" i="21" s="1"/>
  <c r="M70" i="21"/>
  <c r="M69" i="21"/>
  <c r="L41" i="21"/>
  <c r="N40" i="21" s="1"/>
  <c r="L100" i="21"/>
  <c r="M39" i="20"/>
  <c r="L99" i="20"/>
  <c r="N98" i="20" s="1"/>
  <c r="M98" i="20"/>
  <c r="M97" i="20"/>
  <c r="N97" i="20"/>
  <c r="L41" i="20"/>
  <c r="N40" i="20" s="1"/>
  <c r="L70" i="20"/>
  <c r="N69" i="20" s="1"/>
  <c r="N35" i="19"/>
  <c r="L37" i="19"/>
  <c r="N36" i="19" s="1"/>
  <c r="M34" i="19"/>
  <c r="N34" i="19" s="1"/>
  <c r="M94" i="19"/>
  <c r="M64" i="19"/>
  <c r="L96" i="19"/>
  <c r="N95" i="19" s="1"/>
  <c r="L38" i="19"/>
  <c r="M37" i="19" s="1"/>
  <c r="L66" i="19"/>
  <c r="N65" i="19" s="1"/>
  <c r="M33" i="18"/>
  <c r="N33" i="18" s="1"/>
  <c r="L35" i="18"/>
  <c r="L94" i="18"/>
  <c r="M62" i="18"/>
  <c r="N62" i="18" s="1"/>
  <c r="L64" i="18"/>
  <c r="M63" i="18" s="1"/>
  <c r="N63" i="18" s="1"/>
  <c r="L81" i="22" l="1"/>
  <c r="L108" i="22"/>
  <c r="N107" i="22"/>
  <c r="M107" i="22"/>
  <c r="L51" i="22"/>
  <c r="N50" i="22" s="1"/>
  <c r="M50" i="22"/>
  <c r="M79" i="22"/>
  <c r="N79" i="22"/>
  <c r="M40" i="21"/>
  <c r="L101" i="21"/>
  <c r="N100" i="21"/>
  <c r="L42" i="21"/>
  <c r="N41" i="21" s="1"/>
  <c r="M99" i="21"/>
  <c r="N99" i="21"/>
  <c r="L72" i="21"/>
  <c r="N71" i="21" s="1"/>
  <c r="M40" i="20"/>
  <c r="L42" i="20"/>
  <c r="M41" i="20" s="1"/>
  <c r="N41" i="20"/>
  <c r="L71" i="20"/>
  <c r="N70" i="20" s="1"/>
  <c r="M69" i="20"/>
  <c r="L100" i="20"/>
  <c r="N99" i="20" s="1"/>
  <c r="M36" i="19"/>
  <c r="M95" i="19"/>
  <c r="L67" i="19"/>
  <c r="N66" i="19" s="1"/>
  <c r="M66" i="19"/>
  <c r="L39" i="19"/>
  <c r="M65" i="19"/>
  <c r="N37" i="19"/>
  <c r="L97" i="19"/>
  <c r="N96" i="19" s="1"/>
  <c r="L95" i="18"/>
  <c r="N94" i="18" s="1"/>
  <c r="M93" i="18"/>
  <c r="L36" i="18"/>
  <c r="M35" i="18" s="1"/>
  <c r="L65" i="18"/>
  <c r="N64" i="18" s="1"/>
  <c r="N93" i="18"/>
  <c r="M34" i="18"/>
  <c r="N34" i="18" s="1"/>
  <c r="F91" i="17"/>
  <c r="H91" i="17" s="1"/>
  <c r="J91" i="17" s="1"/>
  <c r="L92" i="17" s="1"/>
  <c r="F92" i="17"/>
  <c r="H92" i="17" s="1"/>
  <c r="J92" i="17" s="1"/>
  <c r="K92" i="17" s="1"/>
  <c r="F93" i="17"/>
  <c r="H93" i="17" s="1"/>
  <c r="J93" i="17" s="1"/>
  <c r="K93" i="17" s="1"/>
  <c r="F94" i="17"/>
  <c r="H94" i="17" s="1"/>
  <c r="J94" i="17" s="1"/>
  <c r="K94" i="17" s="1"/>
  <c r="F95" i="17"/>
  <c r="F96" i="17"/>
  <c r="H96" i="17" s="1"/>
  <c r="J96" i="17" s="1"/>
  <c r="K96" i="17" s="1"/>
  <c r="F97" i="17"/>
  <c r="F98" i="17"/>
  <c r="H98" i="17" s="1"/>
  <c r="J98" i="17" s="1"/>
  <c r="K98" i="17" s="1"/>
  <c r="F99" i="17"/>
  <c r="F100" i="17"/>
  <c r="H100" i="17" s="1"/>
  <c r="J100" i="17" s="1"/>
  <c r="K100" i="17" s="1"/>
  <c r="F101" i="17"/>
  <c r="H101" i="17" s="1"/>
  <c r="J101" i="17" s="1"/>
  <c r="K101" i="17" s="1"/>
  <c r="F102" i="17"/>
  <c r="H102" i="17" s="1"/>
  <c r="J102" i="17" s="1"/>
  <c r="K102" i="17" s="1"/>
  <c r="F103" i="17"/>
  <c r="F104" i="17"/>
  <c r="H104" i="17" s="1"/>
  <c r="J104" i="17" s="1"/>
  <c r="K104" i="17" s="1"/>
  <c r="F105" i="17"/>
  <c r="H105" i="17" s="1"/>
  <c r="J105" i="17" s="1"/>
  <c r="K105" i="17" s="1"/>
  <c r="F106" i="17"/>
  <c r="H106" i="17" s="1"/>
  <c r="J106" i="17" s="1"/>
  <c r="K106" i="17" s="1"/>
  <c r="F107" i="17"/>
  <c r="F108" i="17"/>
  <c r="H108" i="17" s="1"/>
  <c r="J108" i="17" s="1"/>
  <c r="K108" i="17" s="1"/>
  <c r="F109" i="17"/>
  <c r="H109" i="17" s="1"/>
  <c r="J109" i="17" s="1"/>
  <c r="K109" i="17" s="1"/>
  <c r="F110" i="17"/>
  <c r="H110" i="17" s="1"/>
  <c r="J110" i="17" s="1"/>
  <c r="K110" i="17" s="1"/>
  <c r="F111" i="17"/>
  <c r="F112" i="17"/>
  <c r="H112" i="17" s="1"/>
  <c r="J112" i="17" s="1"/>
  <c r="K112" i="17" s="1"/>
  <c r="H97" i="17"/>
  <c r="J97" i="17" s="1"/>
  <c r="K97" i="17" s="1"/>
  <c r="G84" i="17"/>
  <c r="H99" i="17"/>
  <c r="J99" i="17" s="1"/>
  <c r="K99" i="17" s="1"/>
  <c r="H103" i="17"/>
  <c r="J103" i="17" s="1"/>
  <c r="K103" i="17" s="1"/>
  <c r="H107" i="17"/>
  <c r="J107" i="17" s="1"/>
  <c r="K107" i="17" s="1"/>
  <c r="H111" i="17"/>
  <c r="J111" i="17" s="1"/>
  <c r="K111" i="17" s="1"/>
  <c r="F83" i="17"/>
  <c r="H83" i="17" s="1"/>
  <c r="J83" i="17" s="1"/>
  <c r="K83" i="17" s="1"/>
  <c r="F82" i="17"/>
  <c r="H82" i="17" s="1"/>
  <c r="J82" i="17" s="1"/>
  <c r="K82" i="17" s="1"/>
  <c r="F81" i="17"/>
  <c r="H81" i="17" s="1"/>
  <c r="J81" i="17" s="1"/>
  <c r="K81" i="17" s="1"/>
  <c r="F80" i="17"/>
  <c r="H80" i="17" s="1"/>
  <c r="J80" i="17" s="1"/>
  <c r="K80" i="17" s="1"/>
  <c r="F79" i="17"/>
  <c r="F78" i="17"/>
  <c r="H78" i="17" s="1"/>
  <c r="J78" i="17" s="1"/>
  <c r="K78" i="17" s="1"/>
  <c r="F77" i="17"/>
  <c r="F76" i="17"/>
  <c r="H76" i="17" s="1"/>
  <c r="J76" i="17" s="1"/>
  <c r="K76" i="17" s="1"/>
  <c r="F75" i="17"/>
  <c r="F74" i="17"/>
  <c r="H74" i="17" s="1"/>
  <c r="J74" i="17" s="1"/>
  <c r="K74" i="17" s="1"/>
  <c r="F73" i="17"/>
  <c r="H73" i="17" s="1"/>
  <c r="J73" i="17" s="1"/>
  <c r="K73" i="17" s="1"/>
  <c r="F72" i="17"/>
  <c r="H72" i="17" s="1"/>
  <c r="J72" i="17" s="1"/>
  <c r="K72" i="17" s="1"/>
  <c r="F71" i="17"/>
  <c r="H71" i="17" s="1"/>
  <c r="J71" i="17" s="1"/>
  <c r="K71" i="17" s="1"/>
  <c r="F70" i="17"/>
  <c r="H70" i="17" s="1"/>
  <c r="J70" i="17" s="1"/>
  <c r="K70" i="17" s="1"/>
  <c r="F69" i="17"/>
  <c r="H69" i="17" s="1"/>
  <c r="J69" i="17" s="1"/>
  <c r="K69" i="17" s="1"/>
  <c r="F68" i="17"/>
  <c r="H68" i="17" s="1"/>
  <c r="J68" i="17" s="1"/>
  <c r="K68" i="17" s="1"/>
  <c r="F67" i="17"/>
  <c r="H67" i="17" s="1"/>
  <c r="J67" i="17" s="1"/>
  <c r="K67" i="17" s="1"/>
  <c r="F66" i="17"/>
  <c r="H66" i="17" s="1"/>
  <c r="J66" i="17" s="1"/>
  <c r="K66" i="17" s="1"/>
  <c r="F65" i="17"/>
  <c r="H65" i="17" s="1"/>
  <c r="J65" i="17" s="1"/>
  <c r="K65" i="17" s="1"/>
  <c r="F64" i="17"/>
  <c r="H64" i="17" s="1"/>
  <c r="J64" i="17" s="1"/>
  <c r="K64" i="17" s="1"/>
  <c r="F63" i="17"/>
  <c r="H63" i="17" s="1"/>
  <c r="J63" i="17" s="1"/>
  <c r="K63" i="17" s="1"/>
  <c r="F62" i="17"/>
  <c r="H62" i="17" s="1"/>
  <c r="J62" i="17" s="1"/>
  <c r="L63" i="17" s="1"/>
  <c r="G222" i="17"/>
  <c r="H222" i="17"/>
  <c r="C222" i="17"/>
  <c r="D222" i="17"/>
  <c r="F54" i="17"/>
  <c r="H54" i="17" s="1"/>
  <c r="J54" i="17" s="1"/>
  <c r="K54" i="17" s="1"/>
  <c r="F53" i="17"/>
  <c r="H53" i="17" s="1"/>
  <c r="J53" i="17" s="1"/>
  <c r="K53" i="17" s="1"/>
  <c r="F52" i="17"/>
  <c r="F51" i="17"/>
  <c r="H51" i="17" s="1"/>
  <c r="J51" i="17" s="1"/>
  <c r="K51" i="17" s="1"/>
  <c r="F50" i="17"/>
  <c r="H50" i="17" s="1"/>
  <c r="J50" i="17" s="1"/>
  <c r="K50" i="17" s="1"/>
  <c r="F49" i="17"/>
  <c r="H49" i="17" s="1"/>
  <c r="J49" i="17" s="1"/>
  <c r="K49" i="17" s="1"/>
  <c r="F48" i="17"/>
  <c r="H48" i="17" s="1"/>
  <c r="J48" i="17" s="1"/>
  <c r="K48" i="17" s="1"/>
  <c r="F47" i="17"/>
  <c r="H47" i="17" s="1"/>
  <c r="J47" i="17" s="1"/>
  <c r="K47" i="17" s="1"/>
  <c r="F46" i="17"/>
  <c r="H46" i="17" s="1"/>
  <c r="J46" i="17" s="1"/>
  <c r="K46" i="17" s="1"/>
  <c r="F45" i="17"/>
  <c r="F44" i="17"/>
  <c r="F43" i="17"/>
  <c r="H43" i="17" s="1"/>
  <c r="J43" i="17" s="1"/>
  <c r="K43" i="17" s="1"/>
  <c r="F42" i="17"/>
  <c r="H42" i="17" s="1"/>
  <c r="J42" i="17" s="1"/>
  <c r="K42" i="17" s="1"/>
  <c r="F41" i="17"/>
  <c r="H41" i="17" s="1"/>
  <c r="J41" i="17" s="1"/>
  <c r="K41" i="17" s="1"/>
  <c r="F40" i="17"/>
  <c r="H40" i="17" s="1"/>
  <c r="J40" i="17" s="1"/>
  <c r="K40" i="17" s="1"/>
  <c r="F39" i="17"/>
  <c r="H39" i="17" s="1"/>
  <c r="J39" i="17" s="1"/>
  <c r="K39" i="17" s="1"/>
  <c r="F38" i="17"/>
  <c r="H38" i="17" s="1"/>
  <c r="J38" i="17" s="1"/>
  <c r="K38" i="17" s="1"/>
  <c r="F37" i="17"/>
  <c r="H37" i="17" s="1"/>
  <c r="J37" i="17" s="1"/>
  <c r="K37" i="17" s="1"/>
  <c r="F36" i="17"/>
  <c r="H36" i="17" s="1"/>
  <c r="J36" i="17" s="1"/>
  <c r="K36" i="17" s="1"/>
  <c r="F35" i="17"/>
  <c r="H35" i="17" s="1"/>
  <c r="J35" i="17" s="1"/>
  <c r="K35" i="17" s="1"/>
  <c r="F34" i="17"/>
  <c r="H34" i="17" s="1"/>
  <c r="J34" i="17" s="1"/>
  <c r="K34" i="17" s="1"/>
  <c r="F33" i="17"/>
  <c r="G113" i="17"/>
  <c r="H75" i="17"/>
  <c r="J75" i="17" s="1"/>
  <c r="K75" i="17" s="1"/>
  <c r="G55" i="17"/>
  <c r="I222" i="17"/>
  <c r="E222" i="17"/>
  <c r="H52" i="17"/>
  <c r="J52" i="17" s="1"/>
  <c r="K52" i="17" s="1"/>
  <c r="H45" i="17"/>
  <c r="J45" i="17" s="1"/>
  <c r="K45" i="17" s="1"/>
  <c r="H44" i="17"/>
  <c r="J44" i="17" s="1"/>
  <c r="K44" i="17" s="1"/>
  <c r="E159" i="6"/>
  <c r="I159" i="6"/>
  <c r="L82" i="22" l="1"/>
  <c r="M81" i="22" s="1"/>
  <c r="L52" i="22"/>
  <c r="N51" i="22"/>
  <c r="M51" i="22"/>
  <c r="M80" i="22"/>
  <c r="L109" i="22"/>
  <c r="M108" i="22"/>
  <c r="N80" i="22"/>
  <c r="M41" i="21"/>
  <c r="M71" i="21"/>
  <c r="L43" i="21"/>
  <c r="N42" i="21" s="1"/>
  <c r="M42" i="21"/>
  <c r="L102" i="21"/>
  <c r="N101" i="21"/>
  <c r="M101" i="21"/>
  <c r="L73" i="21"/>
  <c r="M100" i="21"/>
  <c r="M99" i="20"/>
  <c r="M70" i="20"/>
  <c r="L43" i="20"/>
  <c r="N42" i="20" s="1"/>
  <c r="L101" i="20"/>
  <c r="L72" i="20"/>
  <c r="M71" i="20" s="1"/>
  <c r="M96" i="19"/>
  <c r="L40" i="19"/>
  <c r="N39" i="19" s="1"/>
  <c r="M38" i="19"/>
  <c r="L98" i="19"/>
  <c r="N97" i="19" s="1"/>
  <c r="N38" i="19"/>
  <c r="L68" i="19"/>
  <c r="N67" i="19" s="1"/>
  <c r="M94" i="18"/>
  <c r="L66" i="18"/>
  <c r="L37" i="18"/>
  <c r="N36" i="18" s="1"/>
  <c r="M64" i="18"/>
  <c r="N35" i="18"/>
  <c r="L96" i="18"/>
  <c r="N95" i="18" s="1"/>
  <c r="H79" i="17"/>
  <c r="J79" i="17" s="1"/>
  <c r="K79" i="17" s="1"/>
  <c r="F55" i="17"/>
  <c r="F113" i="17"/>
  <c r="H33" i="17"/>
  <c r="J33" i="17" s="1"/>
  <c r="K33" i="17" s="1"/>
  <c r="H95" i="17"/>
  <c r="J95" i="17" s="1"/>
  <c r="K95" i="17" s="1"/>
  <c r="F224" i="17"/>
  <c r="G223" i="17"/>
  <c r="E225" i="17"/>
  <c r="H77" i="17"/>
  <c r="J77" i="17" s="1"/>
  <c r="K77" i="17" s="1"/>
  <c r="F84" i="17"/>
  <c r="M91" i="17"/>
  <c r="N91" i="17" s="1"/>
  <c r="L93" i="17"/>
  <c r="K91" i="17"/>
  <c r="M62" i="17"/>
  <c r="N62" i="17" s="1"/>
  <c r="L64" i="17"/>
  <c r="K62" i="17"/>
  <c r="F52" i="6"/>
  <c r="L110" i="22" l="1"/>
  <c r="L53" i="22"/>
  <c r="N52" i="22" s="1"/>
  <c r="L83" i="22"/>
  <c r="N82" i="22" s="1"/>
  <c r="M82" i="22"/>
  <c r="N108" i="22"/>
  <c r="N81" i="22"/>
  <c r="L74" i="21"/>
  <c r="N73" i="21" s="1"/>
  <c r="N72" i="21"/>
  <c r="L103" i="21"/>
  <c r="N102" i="21"/>
  <c r="M102" i="21"/>
  <c r="M72" i="21"/>
  <c r="L44" i="21"/>
  <c r="M43" i="21" s="1"/>
  <c r="N43" i="21"/>
  <c r="L102" i="20"/>
  <c r="M101" i="20" s="1"/>
  <c r="N71" i="20"/>
  <c r="M42" i="20"/>
  <c r="L73" i="20"/>
  <c r="N72" i="20" s="1"/>
  <c r="M100" i="20"/>
  <c r="N100" i="20"/>
  <c r="L44" i="20"/>
  <c r="N43" i="20" s="1"/>
  <c r="M95" i="18"/>
  <c r="M67" i="19"/>
  <c r="M97" i="19"/>
  <c r="L41" i="19"/>
  <c r="M40" i="19" s="1"/>
  <c r="L69" i="19"/>
  <c r="L99" i="19"/>
  <c r="N98" i="19" s="1"/>
  <c r="M39" i="19"/>
  <c r="M36" i="18"/>
  <c r="L67" i="18"/>
  <c r="N66" i="18" s="1"/>
  <c r="N65" i="18"/>
  <c r="L97" i="18"/>
  <c r="N96" i="18" s="1"/>
  <c r="M96" i="18"/>
  <c r="L38" i="18"/>
  <c r="M65" i="18"/>
  <c r="L34" i="17"/>
  <c r="L35" i="17" s="1"/>
  <c r="M34" i="17" s="1"/>
  <c r="N34" i="17" s="1"/>
  <c r="L94" i="17"/>
  <c r="M93" i="17" s="1"/>
  <c r="M92" i="17"/>
  <c r="N92" i="17" s="1"/>
  <c r="L65" i="17"/>
  <c r="M63" i="17"/>
  <c r="N63" i="17" s="1"/>
  <c r="H51" i="6"/>
  <c r="J51" i="6" s="1"/>
  <c r="K51" i="6" s="1"/>
  <c r="H50" i="6"/>
  <c r="J50" i="6" s="1"/>
  <c r="K50" i="6" s="1"/>
  <c r="H49" i="6"/>
  <c r="J49" i="6" s="1"/>
  <c r="K49" i="6" s="1"/>
  <c r="H48" i="6"/>
  <c r="J48" i="6" s="1"/>
  <c r="K48" i="6" s="1"/>
  <c r="H47" i="6"/>
  <c r="J47" i="6" s="1"/>
  <c r="K47" i="6" s="1"/>
  <c r="H46" i="6"/>
  <c r="J46" i="6" s="1"/>
  <c r="K46" i="6" s="1"/>
  <c r="H45" i="6"/>
  <c r="J45" i="6" s="1"/>
  <c r="K45" i="6" s="1"/>
  <c r="H44" i="6"/>
  <c r="J44" i="6" s="1"/>
  <c r="K44" i="6" s="1"/>
  <c r="H43" i="6"/>
  <c r="J43" i="6" s="1"/>
  <c r="K43" i="6" s="1"/>
  <c r="H42" i="6"/>
  <c r="J42" i="6" s="1"/>
  <c r="K42" i="6" s="1"/>
  <c r="H41" i="6"/>
  <c r="J41" i="6" s="1"/>
  <c r="K41" i="6" s="1"/>
  <c r="H40" i="6"/>
  <c r="J40" i="6" s="1"/>
  <c r="K40" i="6" s="1"/>
  <c r="H39" i="6"/>
  <c r="J39" i="6" s="1"/>
  <c r="K39" i="6" s="1"/>
  <c r="H38" i="6"/>
  <c r="J38" i="6" s="1"/>
  <c r="K38" i="6" s="1"/>
  <c r="H37" i="6"/>
  <c r="J37" i="6" s="1"/>
  <c r="K37" i="6" s="1"/>
  <c r="H36" i="6"/>
  <c r="J36" i="6" s="1"/>
  <c r="K36" i="6" s="1"/>
  <c r="H35" i="6"/>
  <c r="J35" i="6" s="1"/>
  <c r="K35" i="6" s="1"/>
  <c r="H34" i="6"/>
  <c r="J34" i="6" s="1"/>
  <c r="K34" i="6" s="1"/>
  <c r="H33" i="6"/>
  <c r="J33" i="6" s="1"/>
  <c r="K33" i="6" s="1"/>
  <c r="H32" i="6"/>
  <c r="J32" i="6" s="1"/>
  <c r="K32" i="6" s="1"/>
  <c r="H31" i="6"/>
  <c r="J31" i="6" s="1"/>
  <c r="K31" i="6" s="1"/>
  <c r="H30" i="6"/>
  <c r="J30" i="6" s="1"/>
  <c r="K30" i="6" s="1"/>
  <c r="L111" i="22" l="1"/>
  <c r="N110" i="22" s="1"/>
  <c r="M52" i="22"/>
  <c r="N83" i="22"/>
  <c r="O83" i="22" s="1"/>
  <c r="M83" i="22"/>
  <c r="L54" i="22"/>
  <c r="N53" i="22" s="1"/>
  <c r="M109" i="22"/>
  <c r="N109" i="22"/>
  <c r="L104" i="21"/>
  <c r="M103" i="21" s="1"/>
  <c r="L75" i="21"/>
  <c r="N74" i="21"/>
  <c r="M74" i="21"/>
  <c r="L45" i="21"/>
  <c r="N44" i="21" s="1"/>
  <c r="M73" i="21"/>
  <c r="M33" i="17"/>
  <c r="N33" i="17" s="1"/>
  <c r="M72" i="20"/>
  <c r="N101" i="20"/>
  <c r="L45" i="20"/>
  <c r="N44" i="20" s="1"/>
  <c r="L74" i="20"/>
  <c r="N73" i="20" s="1"/>
  <c r="M43" i="20"/>
  <c r="L103" i="20"/>
  <c r="M66" i="18"/>
  <c r="N40" i="19"/>
  <c r="L70" i="19"/>
  <c r="N69" i="19" s="1"/>
  <c r="L100" i="19"/>
  <c r="M99" i="19" s="1"/>
  <c r="M68" i="19"/>
  <c r="M98" i="19"/>
  <c r="N68" i="19"/>
  <c r="L42" i="19"/>
  <c r="N41" i="19" s="1"/>
  <c r="L39" i="18"/>
  <c r="M37" i="18"/>
  <c r="N37" i="18"/>
  <c r="L98" i="18"/>
  <c r="N97" i="18" s="1"/>
  <c r="L68" i="18"/>
  <c r="L95" i="17"/>
  <c r="M94" i="17" s="1"/>
  <c r="N93" i="17"/>
  <c r="L66" i="17"/>
  <c r="M64" i="17"/>
  <c r="N64" i="17"/>
  <c r="L36" i="17"/>
  <c r="N35" i="17" s="1"/>
  <c r="L31" i="6"/>
  <c r="M30" i="6" s="1"/>
  <c r="N30" i="6" s="1"/>
  <c r="M110" i="22" l="1"/>
  <c r="P83" i="22"/>
  <c r="O82" i="22"/>
  <c r="N54" i="22"/>
  <c r="O54" i="22" s="1"/>
  <c r="M54" i="22"/>
  <c r="M53" i="22"/>
  <c r="L112" i="22"/>
  <c r="M111" i="22" s="1"/>
  <c r="N111" i="22"/>
  <c r="N103" i="21"/>
  <c r="L76" i="21"/>
  <c r="N75" i="21" s="1"/>
  <c r="L46" i="21"/>
  <c r="N45" i="21"/>
  <c r="M45" i="21"/>
  <c r="M44" i="21"/>
  <c r="L105" i="21"/>
  <c r="M73" i="20"/>
  <c r="L104" i="20"/>
  <c r="N103" i="20" s="1"/>
  <c r="M44" i="20"/>
  <c r="M102" i="20"/>
  <c r="L75" i="20"/>
  <c r="N74" i="20" s="1"/>
  <c r="N102" i="20"/>
  <c r="L46" i="20"/>
  <c r="L43" i="19"/>
  <c r="N42" i="19" s="1"/>
  <c r="L101" i="19"/>
  <c r="M41" i="19"/>
  <c r="L71" i="19"/>
  <c r="N99" i="19"/>
  <c r="M69" i="19"/>
  <c r="M97" i="18"/>
  <c r="L40" i="18"/>
  <c r="N39" i="18" s="1"/>
  <c r="L69" i="18"/>
  <c r="N67" i="18"/>
  <c r="L99" i="18"/>
  <c r="N38" i="18"/>
  <c r="M67" i="18"/>
  <c r="M38" i="18"/>
  <c r="M35" i="17"/>
  <c r="L96" i="17"/>
  <c r="N94" i="17"/>
  <c r="L67" i="17"/>
  <c r="M66" i="17" s="1"/>
  <c r="M65" i="17"/>
  <c r="N65" i="17"/>
  <c r="L37" i="17"/>
  <c r="N36" i="17" s="1"/>
  <c r="L32" i="6"/>
  <c r="M31" i="6" s="1"/>
  <c r="N31" i="6" s="1"/>
  <c r="N112" i="22" l="1"/>
  <c r="O112" i="22" s="1"/>
  <c r="M112" i="22"/>
  <c r="O53" i="22"/>
  <c r="P54" i="22"/>
  <c r="P82" i="22"/>
  <c r="O81" i="22"/>
  <c r="M75" i="21"/>
  <c r="L106" i="21"/>
  <c r="N105" i="21" s="1"/>
  <c r="M105" i="21"/>
  <c r="L47" i="21"/>
  <c r="N46" i="21"/>
  <c r="M46" i="21"/>
  <c r="M104" i="21"/>
  <c r="N104" i="21"/>
  <c r="L77" i="21"/>
  <c r="N76" i="21"/>
  <c r="M76" i="21"/>
  <c r="L47" i="20"/>
  <c r="N46" i="20" s="1"/>
  <c r="M74" i="20"/>
  <c r="M45" i="20"/>
  <c r="N45" i="20"/>
  <c r="M103" i="20"/>
  <c r="L76" i="20"/>
  <c r="M75" i="20" s="1"/>
  <c r="L105" i="20"/>
  <c r="N104" i="20" s="1"/>
  <c r="M42" i="19"/>
  <c r="L102" i="19"/>
  <c r="M101" i="19" s="1"/>
  <c r="L72" i="19"/>
  <c r="M71" i="19" s="1"/>
  <c r="M70" i="19"/>
  <c r="M100" i="19"/>
  <c r="N70" i="19"/>
  <c r="N100" i="19"/>
  <c r="L44" i="19"/>
  <c r="M43" i="19" s="1"/>
  <c r="L100" i="18"/>
  <c r="N99" i="18" s="1"/>
  <c r="L70" i="18"/>
  <c r="M69" i="18" s="1"/>
  <c r="M39" i="18"/>
  <c r="M98" i="18"/>
  <c r="M68" i="18"/>
  <c r="N98" i="18"/>
  <c r="N68" i="18"/>
  <c r="L41" i="18"/>
  <c r="M40" i="18" s="1"/>
  <c r="M36" i="17"/>
  <c r="L97" i="17"/>
  <c r="M95" i="17"/>
  <c r="N95" i="17"/>
  <c r="L68" i="17"/>
  <c r="M67" i="17" s="1"/>
  <c r="N66" i="17"/>
  <c r="L38" i="17"/>
  <c r="M37" i="17" s="1"/>
  <c r="L33" i="6"/>
  <c r="N32" i="6" s="1"/>
  <c r="P53" i="22" l="1"/>
  <c r="O52" i="22"/>
  <c r="O80" i="22"/>
  <c r="P81" i="22"/>
  <c r="P112" i="22"/>
  <c r="O111" i="22"/>
  <c r="L48" i="21"/>
  <c r="L78" i="21"/>
  <c r="L107" i="21"/>
  <c r="N106" i="21" s="1"/>
  <c r="M99" i="18"/>
  <c r="N101" i="19"/>
  <c r="N37" i="17"/>
  <c r="M46" i="20"/>
  <c r="L106" i="20"/>
  <c r="N105" i="20" s="1"/>
  <c r="L77" i="20"/>
  <c r="M104" i="20"/>
  <c r="N75" i="20"/>
  <c r="L48" i="20"/>
  <c r="N47" i="20" s="1"/>
  <c r="N43" i="19"/>
  <c r="L73" i="19"/>
  <c r="N72" i="19" s="1"/>
  <c r="L45" i="19"/>
  <c r="M44" i="19" s="1"/>
  <c r="N71" i="19"/>
  <c r="L103" i="19"/>
  <c r="L42" i="18"/>
  <c r="N41" i="18" s="1"/>
  <c r="L71" i="18"/>
  <c r="N40" i="18"/>
  <c r="N69" i="18"/>
  <c r="L101" i="18"/>
  <c r="N100" i="18" s="1"/>
  <c r="L98" i="17"/>
  <c r="M96" i="17"/>
  <c r="N96" i="17"/>
  <c r="L69" i="17"/>
  <c r="M68" i="17" s="1"/>
  <c r="N67" i="17"/>
  <c r="L39" i="17"/>
  <c r="N38" i="17" s="1"/>
  <c r="M32" i="6"/>
  <c r="L34" i="6"/>
  <c r="L35" i="6" s="1"/>
  <c r="O110" i="22" l="1"/>
  <c r="P111" i="22"/>
  <c r="O79" i="22"/>
  <c r="P80" i="22"/>
  <c r="P52" i="22"/>
  <c r="O51" i="22"/>
  <c r="L79" i="21"/>
  <c r="M78" i="21" s="1"/>
  <c r="N78" i="21"/>
  <c r="L49" i="21"/>
  <c r="N48" i="21"/>
  <c r="M48" i="21"/>
  <c r="L108" i="21"/>
  <c r="N77" i="21"/>
  <c r="M77" i="21"/>
  <c r="N47" i="21"/>
  <c r="M106" i="21"/>
  <c r="M47" i="21"/>
  <c r="L78" i="20"/>
  <c r="N77" i="20" s="1"/>
  <c r="M47" i="20"/>
  <c r="M105" i="20"/>
  <c r="M76" i="20"/>
  <c r="L49" i="20"/>
  <c r="N48" i="20" s="1"/>
  <c r="N76" i="20"/>
  <c r="L107" i="20"/>
  <c r="N106" i="20" s="1"/>
  <c r="M100" i="18"/>
  <c r="M72" i="19"/>
  <c r="L104" i="19"/>
  <c r="M103" i="19" s="1"/>
  <c r="L46" i="19"/>
  <c r="M45" i="19" s="1"/>
  <c r="M102" i="19"/>
  <c r="N102" i="19"/>
  <c r="N44" i="19"/>
  <c r="L74" i="19"/>
  <c r="N73" i="19" s="1"/>
  <c r="M41" i="18"/>
  <c r="L72" i="18"/>
  <c r="N71" i="18" s="1"/>
  <c r="M70" i="18"/>
  <c r="L102" i="18"/>
  <c r="M101" i="18" s="1"/>
  <c r="N70" i="18"/>
  <c r="L43" i="18"/>
  <c r="N42" i="18" s="1"/>
  <c r="M38" i="17"/>
  <c r="L99" i="17"/>
  <c r="M97" i="17"/>
  <c r="N97" i="17"/>
  <c r="L70" i="17"/>
  <c r="N69" i="17" s="1"/>
  <c r="N68" i="17"/>
  <c r="L40" i="17"/>
  <c r="M39" i="17" s="1"/>
  <c r="M33" i="6"/>
  <c r="N33" i="6"/>
  <c r="L36" i="6"/>
  <c r="N35" i="6" s="1"/>
  <c r="M34" i="6"/>
  <c r="N34" i="6"/>
  <c r="P110" i="22" l="1"/>
  <c r="O109" i="22"/>
  <c r="P51" i="22"/>
  <c r="O50" i="22"/>
  <c r="P79" i="22"/>
  <c r="O78" i="22"/>
  <c r="L109" i="21"/>
  <c r="N108" i="21"/>
  <c r="M108" i="21"/>
  <c r="N107" i="21"/>
  <c r="L50" i="21"/>
  <c r="N49" i="21"/>
  <c r="M49" i="21"/>
  <c r="M107" i="21"/>
  <c r="L80" i="21"/>
  <c r="N79" i="21"/>
  <c r="M79" i="21"/>
  <c r="L108" i="20"/>
  <c r="N107" i="20" s="1"/>
  <c r="M107" i="20"/>
  <c r="L50" i="20"/>
  <c r="L79" i="20"/>
  <c r="N78" i="20" s="1"/>
  <c r="M106" i="20"/>
  <c r="M48" i="20"/>
  <c r="M77" i="20"/>
  <c r="N103" i="19"/>
  <c r="L75" i="19"/>
  <c r="N74" i="19" s="1"/>
  <c r="M73" i="19"/>
  <c r="L47" i="19"/>
  <c r="N46" i="19" s="1"/>
  <c r="N45" i="19"/>
  <c r="L105" i="19"/>
  <c r="N104" i="19" s="1"/>
  <c r="N101" i="18"/>
  <c r="L73" i="18"/>
  <c r="N72" i="18" s="1"/>
  <c r="L44" i="18"/>
  <c r="M42" i="18"/>
  <c r="L103" i="18"/>
  <c r="M71" i="18"/>
  <c r="N39" i="17"/>
  <c r="L100" i="17"/>
  <c r="N99" i="17" s="1"/>
  <c r="M98" i="17"/>
  <c r="N98" i="17"/>
  <c r="L71" i="17"/>
  <c r="M69" i="17"/>
  <c r="L41" i="17"/>
  <c r="M40" i="17" s="1"/>
  <c r="M35" i="6"/>
  <c r="L37" i="6"/>
  <c r="O49" i="22" l="1"/>
  <c r="P50" i="22"/>
  <c r="P78" i="22"/>
  <c r="O77" i="22"/>
  <c r="P109" i="22"/>
  <c r="O108" i="22"/>
  <c r="L51" i="21"/>
  <c r="N50" i="21"/>
  <c r="M50" i="21"/>
  <c r="L81" i="21"/>
  <c r="M80" i="21" s="1"/>
  <c r="N80" i="21"/>
  <c r="L110" i="21"/>
  <c r="N109" i="21"/>
  <c r="L51" i="20"/>
  <c r="M50" i="20" s="1"/>
  <c r="L80" i="20"/>
  <c r="M79" i="20" s="1"/>
  <c r="M49" i="20"/>
  <c r="M78" i="20"/>
  <c r="N49" i="20"/>
  <c r="L109" i="20"/>
  <c r="N108" i="20" s="1"/>
  <c r="M72" i="18"/>
  <c r="M104" i="19"/>
  <c r="M74" i="19"/>
  <c r="M46" i="19"/>
  <c r="L106" i="19"/>
  <c r="N105" i="19" s="1"/>
  <c r="M105" i="19"/>
  <c r="L48" i="19"/>
  <c r="M47" i="19" s="1"/>
  <c r="L76" i="19"/>
  <c r="M75" i="19" s="1"/>
  <c r="L104" i="18"/>
  <c r="N103" i="18" s="1"/>
  <c r="M103" i="18"/>
  <c r="M44" i="18"/>
  <c r="L45" i="18"/>
  <c r="N44" i="18" s="1"/>
  <c r="M102" i="18"/>
  <c r="M43" i="18"/>
  <c r="N102" i="18"/>
  <c r="N43" i="18"/>
  <c r="L74" i="18"/>
  <c r="M73" i="18" s="1"/>
  <c r="N40" i="17"/>
  <c r="L101" i="17"/>
  <c r="M99" i="17"/>
  <c r="L72" i="17"/>
  <c r="M71" i="17" s="1"/>
  <c r="M70" i="17"/>
  <c r="N70" i="17"/>
  <c r="L42" i="17"/>
  <c r="N41" i="17" s="1"/>
  <c r="L38" i="6"/>
  <c r="M37" i="6" s="1"/>
  <c r="M36" i="6"/>
  <c r="N36" i="6"/>
  <c r="P108" i="22" l="1"/>
  <c r="O107" i="22"/>
  <c r="O76" i="22"/>
  <c r="P77" i="22"/>
  <c r="P49" i="22"/>
  <c r="O48" i="22"/>
  <c r="L111" i="21"/>
  <c r="N110" i="21" s="1"/>
  <c r="L82" i="21"/>
  <c r="M109" i="21"/>
  <c r="L52" i="21"/>
  <c r="N50" i="20"/>
  <c r="M108" i="20"/>
  <c r="L81" i="20"/>
  <c r="M80" i="20" s="1"/>
  <c r="N80" i="20"/>
  <c r="L110" i="20"/>
  <c r="N109" i="20" s="1"/>
  <c r="N79" i="20"/>
  <c r="L52" i="20"/>
  <c r="N51" i="20" s="1"/>
  <c r="N73" i="18"/>
  <c r="L77" i="19"/>
  <c r="N76" i="19" s="1"/>
  <c r="L49" i="19"/>
  <c r="N75" i="19"/>
  <c r="N47" i="19"/>
  <c r="L107" i="19"/>
  <c r="M106" i="19" s="1"/>
  <c r="L75" i="18"/>
  <c r="N74" i="18" s="1"/>
  <c r="L46" i="18"/>
  <c r="L105" i="18"/>
  <c r="M104" i="18" s="1"/>
  <c r="M41" i="17"/>
  <c r="L102" i="17"/>
  <c r="M100" i="17"/>
  <c r="N100" i="17"/>
  <c r="L73" i="17"/>
  <c r="M72" i="17" s="1"/>
  <c r="N71" i="17"/>
  <c r="L43" i="17"/>
  <c r="N42" i="17" s="1"/>
  <c r="N37" i="6"/>
  <c r="L39" i="6"/>
  <c r="N38" i="6" s="1"/>
  <c r="O75" i="22" l="1"/>
  <c r="P76" i="22"/>
  <c r="P48" i="22"/>
  <c r="O47" i="22"/>
  <c r="O106" i="22"/>
  <c r="P107" i="22"/>
  <c r="M110" i="21"/>
  <c r="L83" i="21"/>
  <c r="L53" i="21"/>
  <c r="N52" i="21"/>
  <c r="M52" i="21"/>
  <c r="N81" i="21"/>
  <c r="M81" i="21"/>
  <c r="M51" i="21"/>
  <c r="N51" i="21"/>
  <c r="L112" i="21"/>
  <c r="N111" i="21"/>
  <c r="M111" i="21"/>
  <c r="M109" i="20"/>
  <c r="M51" i="20"/>
  <c r="L82" i="20"/>
  <c r="L53" i="20"/>
  <c r="M52" i="20" s="1"/>
  <c r="L111" i="20"/>
  <c r="N110" i="20" s="1"/>
  <c r="N104" i="18"/>
  <c r="N106" i="19"/>
  <c r="M76" i="19"/>
  <c r="L50" i="19"/>
  <c r="M48" i="19"/>
  <c r="L108" i="19"/>
  <c r="M107" i="19" s="1"/>
  <c r="N107" i="19"/>
  <c r="N48" i="19"/>
  <c r="L78" i="19"/>
  <c r="L47" i="18"/>
  <c r="N46" i="18"/>
  <c r="L106" i="18"/>
  <c r="M74" i="18"/>
  <c r="M45" i="18"/>
  <c r="N45" i="18"/>
  <c r="L76" i="18"/>
  <c r="L103" i="17"/>
  <c r="M101" i="17"/>
  <c r="N101" i="17"/>
  <c r="L74" i="17"/>
  <c r="M73" i="17" s="1"/>
  <c r="N72" i="17"/>
  <c r="M42" i="17"/>
  <c r="L44" i="17"/>
  <c r="M43" i="17" s="1"/>
  <c r="M38" i="6"/>
  <c r="L40" i="6"/>
  <c r="N39" i="6" s="1"/>
  <c r="P75" i="22" l="1"/>
  <c r="O74" i="22"/>
  <c r="P106" i="22"/>
  <c r="O105" i="22"/>
  <c r="P47" i="22"/>
  <c r="O46" i="22"/>
  <c r="N83" i="21"/>
  <c r="O83" i="21" s="1"/>
  <c r="M83" i="21"/>
  <c r="M112" i="21"/>
  <c r="N112" i="21"/>
  <c r="O112" i="21" s="1"/>
  <c r="M82" i="21"/>
  <c r="L54" i="21"/>
  <c r="M53" i="21" s="1"/>
  <c r="N82" i="21"/>
  <c r="N52" i="20"/>
  <c r="L112" i="20"/>
  <c r="M111" i="20" s="1"/>
  <c r="L83" i="20"/>
  <c r="M82" i="20" s="1"/>
  <c r="N81" i="20"/>
  <c r="M110" i="20"/>
  <c r="L54" i="20"/>
  <c r="M53" i="20" s="1"/>
  <c r="N53" i="20"/>
  <c r="M81" i="20"/>
  <c r="L51" i="19"/>
  <c r="N50" i="19" s="1"/>
  <c r="M50" i="19"/>
  <c r="L79" i="19"/>
  <c r="N49" i="19"/>
  <c r="N77" i="19"/>
  <c r="M77" i="19"/>
  <c r="L109" i="19"/>
  <c r="N108" i="19" s="1"/>
  <c r="M49" i="19"/>
  <c r="L77" i="18"/>
  <c r="N76" i="18" s="1"/>
  <c r="M76" i="18"/>
  <c r="L107" i="18"/>
  <c r="M75" i="18"/>
  <c r="M105" i="18"/>
  <c r="L48" i="18"/>
  <c r="M47" i="18" s="1"/>
  <c r="N47" i="18"/>
  <c r="N75" i="18"/>
  <c r="N105" i="18"/>
  <c r="M46" i="18"/>
  <c r="N43" i="17"/>
  <c r="L104" i="17"/>
  <c r="N103" i="17" s="1"/>
  <c r="M102" i="17"/>
  <c r="N102" i="17"/>
  <c r="L75" i="17"/>
  <c r="M74" i="17" s="1"/>
  <c r="N73" i="17"/>
  <c r="L45" i="17"/>
  <c r="N44" i="17" s="1"/>
  <c r="M39" i="6"/>
  <c r="L41" i="6"/>
  <c r="N40" i="6" s="1"/>
  <c r="O45" i="22" l="1"/>
  <c r="P46" i="22"/>
  <c r="P105" i="22"/>
  <c r="O104" i="22"/>
  <c r="P74" i="22"/>
  <c r="O73" i="22"/>
  <c r="N54" i="21"/>
  <c r="O54" i="21" s="1"/>
  <c r="M54" i="21"/>
  <c r="N53" i="21"/>
  <c r="P112" i="21"/>
  <c r="O111" i="21"/>
  <c r="P83" i="21"/>
  <c r="O82" i="21"/>
  <c r="N111" i="20"/>
  <c r="M83" i="20"/>
  <c r="N83" i="20"/>
  <c r="O83" i="20" s="1"/>
  <c r="N54" i="20"/>
  <c r="O54" i="20" s="1"/>
  <c r="M54" i="20"/>
  <c r="N82" i="20"/>
  <c r="N112" i="20"/>
  <c r="O112" i="20" s="1"/>
  <c r="M112" i="20"/>
  <c r="M108" i="19"/>
  <c r="L80" i="19"/>
  <c r="L110" i="19"/>
  <c r="M78" i="19"/>
  <c r="N78" i="19"/>
  <c r="L52" i="19"/>
  <c r="L108" i="18"/>
  <c r="N107" i="18" s="1"/>
  <c r="M107" i="18"/>
  <c r="M106" i="18"/>
  <c r="L49" i="18"/>
  <c r="N106" i="18"/>
  <c r="L78" i="18"/>
  <c r="M103" i="17"/>
  <c r="L105" i="17"/>
  <c r="L76" i="17"/>
  <c r="M75" i="17" s="1"/>
  <c r="N74" i="17"/>
  <c r="M44" i="17"/>
  <c r="L46" i="17"/>
  <c r="N45" i="17" s="1"/>
  <c r="M40" i="6"/>
  <c r="L42" i="6"/>
  <c r="M41" i="6" s="1"/>
  <c r="P45" i="22" l="1"/>
  <c r="O44" i="22"/>
  <c r="O72" i="22"/>
  <c r="P73" i="22"/>
  <c r="P104" i="22"/>
  <c r="O103" i="22"/>
  <c r="P82" i="21"/>
  <c r="O81" i="21"/>
  <c r="O110" i="21"/>
  <c r="P111" i="21"/>
  <c r="O53" i="21"/>
  <c r="P54" i="21"/>
  <c r="P54" i="20"/>
  <c r="O53" i="20"/>
  <c r="P112" i="20"/>
  <c r="O111" i="20"/>
  <c r="O82" i="20"/>
  <c r="P83" i="20"/>
  <c r="L81" i="19"/>
  <c r="N80" i="19" s="1"/>
  <c r="L111" i="19"/>
  <c r="M109" i="19"/>
  <c r="L53" i="19"/>
  <c r="N51" i="19"/>
  <c r="N79" i="19"/>
  <c r="M51" i="19"/>
  <c r="N109" i="19"/>
  <c r="M79" i="19"/>
  <c r="L79" i="18"/>
  <c r="N78" i="18" s="1"/>
  <c r="L50" i="18"/>
  <c r="M49" i="18" s="1"/>
  <c r="N77" i="18"/>
  <c r="N48" i="18"/>
  <c r="M77" i="18"/>
  <c r="M48" i="18"/>
  <c r="L109" i="18"/>
  <c r="N108" i="18" s="1"/>
  <c r="M45" i="17"/>
  <c r="L106" i="17"/>
  <c r="M104" i="17"/>
  <c r="N104" i="17"/>
  <c r="L77" i="17"/>
  <c r="M76" i="17" s="1"/>
  <c r="N75" i="17"/>
  <c r="L47" i="17"/>
  <c r="M46" i="17" s="1"/>
  <c r="L43" i="6"/>
  <c r="N42" i="6" s="1"/>
  <c r="N41" i="6"/>
  <c r="O102" i="22" l="1"/>
  <c r="P103" i="22"/>
  <c r="O71" i="22"/>
  <c r="P72" i="22"/>
  <c r="P44" i="22"/>
  <c r="O43" i="22"/>
  <c r="P53" i="21"/>
  <c r="O52" i="21"/>
  <c r="P110" i="21"/>
  <c r="O109" i="21"/>
  <c r="O80" i="21"/>
  <c r="P81" i="21"/>
  <c r="M78" i="18"/>
  <c r="O110" i="20"/>
  <c r="P111" i="20"/>
  <c r="P53" i="20"/>
  <c r="O52" i="20"/>
  <c r="O81" i="20"/>
  <c r="P82" i="20"/>
  <c r="M80" i="19"/>
  <c r="L112" i="19"/>
  <c r="M111" i="19" s="1"/>
  <c r="N111" i="19"/>
  <c r="L54" i="19"/>
  <c r="M53" i="19" s="1"/>
  <c r="M52" i="19"/>
  <c r="M110" i="19"/>
  <c r="N52" i="19"/>
  <c r="N110" i="19"/>
  <c r="L82" i="19"/>
  <c r="M81" i="19" s="1"/>
  <c r="L51" i="18"/>
  <c r="N50" i="18" s="1"/>
  <c r="L110" i="18"/>
  <c r="M108" i="18"/>
  <c r="N49" i="18"/>
  <c r="L80" i="18"/>
  <c r="N46" i="17"/>
  <c r="L107" i="17"/>
  <c r="M105" i="17"/>
  <c r="N105" i="17"/>
  <c r="L78" i="17"/>
  <c r="M77" i="17" s="1"/>
  <c r="N76" i="17"/>
  <c r="L48" i="17"/>
  <c r="M47" i="17" s="1"/>
  <c r="M42" i="6"/>
  <c r="L44" i="6"/>
  <c r="M43" i="6" s="1"/>
  <c r="P102" i="22" l="1"/>
  <c r="O101" i="22"/>
  <c r="P43" i="22"/>
  <c r="O42" i="22"/>
  <c r="P71" i="22"/>
  <c r="O70" i="22"/>
  <c r="P109" i="21"/>
  <c r="O108" i="21"/>
  <c r="O79" i="21"/>
  <c r="P80" i="21"/>
  <c r="P52" i="21"/>
  <c r="O51" i="21"/>
  <c r="P52" i="20"/>
  <c r="O51" i="20"/>
  <c r="O80" i="20"/>
  <c r="P81" i="20"/>
  <c r="P110" i="20"/>
  <c r="O109" i="20"/>
  <c r="N81" i="19"/>
  <c r="N54" i="19"/>
  <c r="O54" i="19" s="1"/>
  <c r="M54" i="19"/>
  <c r="L83" i="19"/>
  <c r="N82" i="19" s="1"/>
  <c r="N53" i="19"/>
  <c r="N112" i="19"/>
  <c r="O112" i="19" s="1"/>
  <c r="M112" i="19"/>
  <c r="L111" i="18"/>
  <c r="N110" i="18" s="1"/>
  <c r="L52" i="18"/>
  <c r="L81" i="18"/>
  <c r="N80" i="18" s="1"/>
  <c r="N79" i="18"/>
  <c r="M109" i="18"/>
  <c r="M79" i="18"/>
  <c r="N109" i="18"/>
  <c r="M50" i="18"/>
  <c r="N47" i="17"/>
  <c r="L108" i="17"/>
  <c r="M107" i="17" s="1"/>
  <c r="M106" i="17"/>
  <c r="N106" i="17"/>
  <c r="L79" i="17"/>
  <c r="N78" i="17" s="1"/>
  <c r="N77" i="17"/>
  <c r="L49" i="17"/>
  <c r="M48" i="17" s="1"/>
  <c r="L45" i="6"/>
  <c r="M44" i="6" s="1"/>
  <c r="N43" i="6"/>
  <c r="P70" i="22" l="1"/>
  <c r="O69" i="22"/>
  <c r="O41" i="22"/>
  <c r="P42" i="22"/>
  <c r="P101" i="22"/>
  <c r="O100" i="22"/>
  <c r="P51" i="21"/>
  <c r="O50" i="21"/>
  <c r="P79" i="21"/>
  <c r="O78" i="21"/>
  <c r="P108" i="21"/>
  <c r="O107" i="21"/>
  <c r="O79" i="20"/>
  <c r="P80" i="20"/>
  <c r="O108" i="20"/>
  <c r="P109" i="20"/>
  <c r="O50" i="20"/>
  <c r="P51" i="20"/>
  <c r="M110" i="18"/>
  <c r="M83" i="19"/>
  <c r="N83" i="19"/>
  <c r="O83" i="19" s="1"/>
  <c r="P112" i="19"/>
  <c r="O111" i="19"/>
  <c r="M82" i="19"/>
  <c r="O53" i="19"/>
  <c r="P54" i="19"/>
  <c r="L53" i="18"/>
  <c r="N52" i="18"/>
  <c r="M51" i="18"/>
  <c r="L82" i="18"/>
  <c r="M80" i="18"/>
  <c r="N51" i="18"/>
  <c r="L112" i="18"/>
  <c r="M111" i="18" s="1"/>
  <c r="N111" i="18"/>
  <c r="N48" i="17"/>
  <c r="L109" i="17"/>
  <c r="M108" i="17" s="1"/>
  <c r="N107" i="17"/>
  <c r="L80" i="17"/>
  <c r="M78" i="17"/>
  <c r="L50" i="17"/>
  <c r="N49" i="17" s="1"/>
  <c r="L46" i="6"/>
  <c r="M45" i="6" s="1"/>
  <c r="N44" i="6"/>
  <c r="P100" i="22" l="1"/>
  <c r="O99" i="22"/>
  <c r="P41" i="22"/>
  <c r="O40" i="22"/>
  <c r="O68" i="22"/>
  <c r="P69" i="22"/>
  <c r="O106" i="21"/>
  <c r="P107" i="21"/>
  <c r="P78" i="21"/>
  <c r="O77" i="21"/>
  <c r="O49" i="21"/>
  <c r="P50" i="21"/>
  <c r="P108" i="20"/>
  <c r="O107" i="20"/>
  <c r="P50" i="20"/>
  <c r="O49" i="20"/>
  <c r="O78" i="20"/>
  <c r="P79" i="20"/>
  <c r="O110" i="19"/>
  <c r="P111" i="19"/>
  <c r="O52" i="19"/>
  <c r="P53" i="19"/>
  <c r="O82" i="19"/>
  <c r="P83" i="19"/>
  <c r="L83" i="18"/>
  <c r="M82" i="18" s="1"/>
  <c r="N82" i="18"/>
  <c r="N112" i="18"/>
  <c r="O112" i="18" s="1"/>
  <c r="M112" i="18"/>
  <c r="N81" i="18"/>
  <c r="L54" i="18"/>
  <c r="N53" i="18" s="1"/>
  <c r="M81" i="18"/>
  <c r="M52" i="18"/>
  <c r="M49" i="17"/>
  <c r="L110" i="17"/>
  <c r="M109" i="17" s="1"/>
  <c r="N108" i="17"/>
  <c r="L81" i="17"/>
  <c r="M79" i="17"/>
  <c r="N79" i="17"/>
  <c r="L51" i="17"/>
  <c r="M50" i="17" s="1"/>
  <c r="L47" i="6"/>
  <c r="M46" i="6" s="1"/>
  <c r="N45" i="6"/>
  <c r="P40" i="22" l="1"/>
  <c r="O39" i="22"/>
  <c r="O67" i="22"/>
  <c r="P68" i="22"/>
  <c r="O98" i="22"/>
  <c r="P99" i="22"/>
  <c r="P49" i="21"/>
  <c r="O48" i="21"/>
  <c r="O76" i="21"/>
  <c r="P77" i="21"/>
  <c r="P106" i="21"/>
  <c r="O105" i="21"/>
  <c r="O48" i="20"/>
  <c r="P49" i="20"/>
  <c r="O106" i="20"/>
  <c r="P107" i="20"/>
  <c r="O77" i="20"/>
  <c r="P78" i="20"/>
  <c r="O51" i="19"/>
  <c r="P52" i="19"/>
  <c r="O81" i="19"/>
  <c r="P82" i="19"/>
  <c r="P110" i="19"/>
  <c r="O109" i="19"/>
  <c r="P112" i="18"/>
  <c r="O111" i="18"/>
  <c r="M54" i="18"/>
  <c r="N54" i="18"/>
  <c r="O54" i="18" s="1"/>
  <c r="M53" i="18"/>
  <c r="M83" i="18"/>
  <c r="N83" i="18"/>
  <c r="O83" i="18" s="1"/>
  <c r="N50" i="17"/>
  <c r="L111" i="17"/>
  <c r="M110" i="17" s="1"/>
  <c r="N109" i="17"/>
  <c r="L82" i="17"/>
  <c r="M81" i="17" s="1"/>
  <c r="M80" i="17"/>
  <c r="N80" i="17"/>
  <c r="L52" i="17"/>
  <c r="M51" i="17" s="1"/>
  <c r="L48" i="6"/>
  <c r="M47" i="6" s="1"/>
  <c r="N46" i="6"/>
  <c r="P67" i="22" l="1"/>
  <c r="O66" i="22"/>
  <c r="P39" i="22"/>
  <c r="O38" i="22"/>
  <c r="P98" i="22"/>
  <c r="O97" i="22"/>
  <c r="P105" i="21"/>
  <c r="O104" i="21"/>
  <c r="P76" i="21"/>
  <c r="O75" i="21"/>
  <c r="P48" i="21"/>
  <c r="O47" i="21"/>
  <c r="P106" i="20"/>
  <c r="O105" i="20"/>
  <c r="O76" i="20"/>
  <c r="P77" i="20"/>
  <c r="P48" i="20"/>
  <c r="O47" i="20"/>
  <c r="O80" i="19"/>
  <c r="P81" i="19"/>
  <c r="O108" i="19"/>
  <c r="P109" i="19"/>
  <c r="O50" i="19"/>
  <c r="P51" i="19"/>
  <c r="O53" i="18"/>
  <c r="P54" i="18"/>
  <c r="O82" i="18"/>
  <c r="P83" i="18"/>
  <c r="O110" i="18"/>
  <c r="P111" i="18"/>
  <c r="N51" i="17"/>
  <c r="L112" i="17"/>
  <c r="M111" i="17" s="1"/>
  <c r="N110" i="17"/>
  <c r="L83" i="17"/>
  <c r="M82" i="17" s="1"/>
  <c r="N81" i="17"/>
  <c r="L53" i="17"/>
  <c r="N52" i="17" s="1"/>
  <c r="L49" i="6"/>
  <c r="M48" i="6" s="1"/>
  <c r="N47" i="6"/>
  <c r="P97" i="22" l="1"/>
  <c r="O96" i="22"/>
  <c r="O37" i="22"/>
  <c r="P38" i="22"/>
  <c r="O65" i="22"/>
  <c r="P66" i="22"/>
  <c r="P47" i="21"/>
  <c r="O46" i="21"/>
  <c r="P75" i="21"/>
  <c r="O74" i="21"/>
  <c r="P104" i="21"/>
  <c r="O103" i="21"/>
  <c r="O75" i="20"/>
  <c r="P76" i="20"/>
  <c r="O104" i="20"/>
  <c r="P105" i="20"/>
  <c r="O46" i="20"/>
  <c r="P47" i="20"/>
  <c r="P108" i="19"/>
  <c r="O107" i="19"/>
  <c r="O49" i="19"/>
  <c r="P50" i="19"/>
  <c r="O79" i="19"/>
  <c r="P80" i="19"/>
  <c r="O81" i="18"/>
  <c r="P82" i="18"/>
  <c r="P110" i="18"/>
  <c r="O109" i="18"/>
  <c r="P53" i="18"/>
  <c r="O52" i="18"/>
  <c r="M52" i="17"/>
  <c r="N112" i="17"/>
  <c r="O112" i="17" s="1"/>
  <c r="M112" i="17"/>
  <c r="N111" i="17"/>
  <c r="N83" i="17"/>
  <c r="O83" i="17" s="1"/>
  <c r="M83" i="17"/>
  <c r="N82" i="17"/>
  <c r="L54" i="17"/>
  <c r="M53" i="17" s="1"/>
  <c r="L50" i="6"/>
  <c r="M49" i="6" s="1"/>
  <c r="N48" i="6"/>
  <c r="O64" i="22" l="1"/>
  <c r="P65" i="22"/>
  <c r="P37" i="22"/>
  <c r="O36" i="22"/>
  <c r="P96" i="22"/>
  <c r="O95" i="22"/>
  <c r="O102" i="21"/>
  <c r="P103" i="21"/>
  <c r="P74" i="21"/>
  <c r="O73" i="21"/>
  <c r="O45" i="21"/>
  <c r="P46" i="21"/>
  <c r="P104" i="20"/>
  <c r="F14" i="7" s="1"/>
  <c r="O103" i="20"/>
  <c r="P46" i="20"/>
  <c r="F15" i="7" s="1"/>
  <c r="O45" i="20"/>
  <c r="O74" i="20"/>
  <c r="P75" i="20"/>
  <c r="F13" i="7" s="1"/>
  <c r="O48" i="19"/>
  <c r="P49" i="19"/>
  <c r="O106" i="19"/>
  <c r="P107" i="19"/>
  <c r="O78" i="19"/>
  <c r="P79" i="19"/>
  <c r="O108" i="18"/>
  <c r="P109" i="18"/>
  <c r="O51" i="18"/>
  <c r="P52" i="18"/>
  <c r="O80" i="18"/>
  <c r="P81" i="18"/>
  <c r="N53" i="17"/>
  <c r="P112" i="17"/>
  <c r="O111" i="17"/>
  <c r="P83" i="17"/>
  <c r="O82" i="17"/>
  <c r="N54" i="17"/>
  <c r="O54" i="17" s="1"/>
  <c r="M54" i="17"/>
  <c r="L51" i="6"/>
  <c r="N50" i="6" s="1"/>
  <c r="N49" i="6"/>
  <c r="O63" i="22" l="1"/>
  <c r="P64" i="22"/>
  <c r="O94" i="22"/>
  <c r="P95" i="22"/>
  <c r="P36" i="22"/>
  <c r="O35" i="22"/>
  <c r="P102" i="21"/>
  <c r="O101" i="21"/>
  <c r="P45" i="21"/>
  <c r="O44" i="21"/>
  <c r="O72" i="21"/>
  <c r="P73" i="21"/>
  <c r="O44" i="20"/>
  <c r="P45" i="20"/>
  <c r="O102" i="20"/>
  <c r="P103" i="20"/>
  <c r="O73" i="20"/>
  <c r="P74" i="20"/>
  <c r="P106" i="19"/>
  <c r="O105" i="19"/>
  <c r="O77" i="19"/>
  <c r="P78" i="19"/>
  <c r="O47" i="19"/>
  <c r="P48" i="19"/>
  <c r="P51" i="18"/>
  <c r="O50" i="18"/>
  <c r="O79" i="18"/>
  <c r="P80" i="18"/>
  <c r="P108" i="18"/>
  <c r="O107" i="18"/>
  <c r="O110" i="17"/>
  <c r="P111" i="17"/>
  <c r="P82" i="17"/>
  <c r="O81" i="17"/>
  <c r="P54" i="17"/>
  <c r="O53" i="17"/>
  <c r="M50" i="6"/>
  <c r="M51" i="6"/>
  <c r="N51" i="6"/>
  <c r="O51" i="6" s="1"/>
  <c r="P35" i="22" l="1"/>
  <c r="O34" i="22"/>
  <c r="P94" i="22"/>
  <c r="O93" i="22"/>
  <c r="P63" i="22"/>
  <c r="O62" i="22"/>
  <c r="P62" i="22" s="1"/>
  <c r="P44" i="21"/>
  <c r="O43" i="21"/>
  <c r="O71" i="21"/>
  <c r="P72" i="21"/>
  <c r="P101" i="21"/>
  <c r="O100" i="21"/>
  <c r="P102" i="20"/>
  <c r="O101" i="20"/>
  <c r="O72" i="20"/>
  <c r="P73" i="20"/>
  <c r="P44" i="20"/>
  <c r="O43" i="20"/>
  <c r="O76" i="19"/>
  <c r="P77" i="19"/>
  <c r="O104" i="19"/>
  <c r="P105" i="19"/>
  <c r="O46" i="19"/>
  <c r="P47" i="19"/>
  <c r="O78" i="18"/>
  <c r="P79" i="18"/>
  <c r="O106" i="18"/>
  <c r="P107" i="18"/>
  <c r="O49" i="18"/>
  <c r="P50" i="18"/>
  <c r="O109" i="17"/>
  <c r="P110" i="17"/>
  <c r="P81" i="17"/>
  <c r="O80" i="17"/>
  <c r="P53" i="17"/>
  <c r="O52" i="17"/>
  <c r="P51" i="6"/>
  <c r="O50" i="6"/>
  <c r="P93" i="22" l="1"/>
  <c r="O92" i="22"/>
  <c r="O33" i="22"/>
  <c r="P33" i="22" s="1"/>
  <c r="P34" i="22"/>
  <c r="P100" i="21"/>
  <c r="O99" i="21"/>
  <c r="P71" i="21"/>
  <c r="O70" i="21"/>
  <c r="O42" i="21"/>
  <c r="P43" i="21"/>
  <c r="O71" i="20"/>
  <c r="P72" i="20"/>
  <c r="O100" i="20"/>
  <c r="P101" i="20"/>
  <c r="O42" i="20"/>
  <c r="P43" i="20"/>
  <c r="P104" i="19"/>
  <c r="E14" i="7" s="1"/>
  <c r="O103" i="19"/>
  <c r="O45" i="19"/>
  <c r="P46" i="19"/>
  <c r="E15" i="7" s="1"/>
  <c r="O75" i="19"/>
  <c r="P76" i="19"/>
  <c r="P106" i="18"/>
  <c r="O105" i="18"/>
  <c r="O48" i="18"/>
  <c r="P49" i="18"/>
  <c r="O77" i="18"/>
  <c r="P78" i="18"/>
  <c r="O108" i="17"/>
  <c r="P109" i="17"/>
  <c r="P80" i="17"/>
  <c r="O79" i="17"/>
  <c r="P52" i="17"/>
  <c r="O51" i="17"/>
  <c r="P50" i="6"/>
  <c r="O49" i="6"/>
  <c r="P92" i="22" l="1"/>
  <c r="O91" i="22"/>
  <c r="P91" i="22" s="1"/>
  <c r="O41" i="21"/>
  <c r="P42" i="21"/>
  <c r="O98" i="21"/>
  <c r="P99" i="21"/>
  <c r="P70" i="21"/>
  <c r="O69" i="21"/>
  <c r="P100" i="20"/>
  <c r="O99" i="20"/>
  <c r="P42" i="20"/>
  <c r="O41" i="20"/>
  <c r="O70" i="20"/>
  <c r="P71" i="20"/>
  <c r="O44" i="19"/>
  <c r="P45" i="19"/>
  <c r="O102" i="19"/>
  <c r="P103" i="19"/>
  <c r="O74" i="19"/>
  <c r="P75" i="19"/>
  <c r="E13" i="7" s="1"/>
  <c r="O47" i="18"/>
  <c r="P48" i="18"/>
  <c r="O104" i="18"/>
  <c r="P105" i="18"/>
  <c r="O76" i="18"/>
  <c r="P77" i="18"/>
  <c r="O107" i="17"/>
  <c r="P108" i="17"/>
  <c r="P79" i="17"/>
  <c r="O78" i="17"/>
  <c r="P51" i="17"/>
  <c r="O50" i="17"/>
  <c r="O48" i="6"/>
  <c r="P49" i="6"/>
  <c r="O68" i="21" l="1"/>
  <c r="P69" i="21"/>
  <c r="P98" i="21"/>
  <c r="O97" i="21"/>
  <c r="P41" i="21"/>
  <c r="O40" i="21"/>
  <c r="P41" i="20"/>
  <c r="O40" i="20"/>
  <c r="O98" i="20"/>
  <c r="P99" i="20"/>
  <c r="O69" i="20"/>
  <c r="P70" i="20"/>
  <c r="P102" i="19"/>
  <c r="O101" i="19"/>
  <c r="O73" i="19"/>
  <c r="P74" i="19"/>
  <c r="O43" i="19"/>
  <c r="P44" i="19"/>
  <c r="P104" i="18"/>
  <c r="D14" i="7" s="1"/>
  <c r="O103" i="18"/>
  <c r="O75" i="18"/>
  <c r="P76" i="18"/>
  <c r="O46" i="18"/>
  <c r="P47" i="18"/>
  <c r="O106" i="17"/>
  <c r="P107" i="17"/>
  <c r="O77" i="17"/>
  <c r="P78" i="17"/>
  <c r="P50" i="17"/>
  <c r="O49" i="17"/>
  <c r="O47" i="6"/>
  <c r="P48" i="6"/>
  <c r="P40" i="21" l="1"/>
  <c r="O39" i="21"/>
  <c r="P97" i="21"/>
  <c r="O96" i="21"/>
  <c r="P68" i="21"/>
  <c r="O67" i="21"/>
  <c r="P98" i="20"/>
  <c r="O97" i="20"/>
  <c r="P40" i="20"/>
  <c r="O39" i="20"/>
  <c r="O68" i="20"/>
  <c r="P69" i="20"/>
  <c r="O72" i="19"/>
  <c r="P73" i="19"/>
  <c r="O100" i="19"/>
  <c r="P101" i="19"/>
  <c r="O42" i="19"/>
  <c r="P43" i="19"/>
  <c r="O74" i="18"/>
  <c r="P75" i="18"/>
  <c r="D13" i="7" s="1"/>
  <c r="O102" i="18"/>
  <c r="P103" i="18"/>
  <c r="O45" i="18"/>
  <c r="P46" i="18"/>
  <c r="D15" i="7" s="1"/>
  <c r="O105" i="17"/>
  <c r="P106" i="17"/>
  <c r="O76" i="17"/>
  <c r="P77" i="17"/>
  <c r="P49" i="17"/>
  <c r="O48" i="17"/>
  <c r="O46" i="6"/>
  <c r="P47" i="6"/>
  <c r="P67" i="21" l="1"/>
  <c r="O66" i="21"/>
  <c r="O95" i="21"/>
  <c r="P96" i="21"/>
  <c r="P39" i="21"/>
  <c r="O38" i="21"/>
  <c r="O38" i="20"/>
  <c r="P39" i="20"/>
  <c r="O96" i="20"/>
  <c r="P97" i="20"/>
  <c r="O67" i="20"/>
  <c r="P68" i="20"/>
  <c r="P100" i="19"/>
  <c r="O99" i="19"/>
  <c r="O41" i="19"/>
  <c r="P42" i="19"/>
  <c r="O71" i="19"/>
  <c r="P72" i="19"/>
  <c r="P102" i="18"/>
  <c r="O101" i="18"/>
  <c r="O44" i="18"/>
  <c r="P45" i="18"/>
  <c r="O73" i="18"/>
  <c r="P74" i="18"/>
  <c r="O104" i="17"/>
  <c r="P105" i="17"/>
  <c r="O75" i="17"/>
  <c r="P76" i="17"/>
  <c r="P48" i="17"/>
  <c r="O47" i="17"/>
  <c r="O45" i="6"/>
  <c r="P46" i="6"/>
  <c r="O37" i="21" l="1"/>
  <c r="P38" i="21"/>
  <c r="P66" i="21"/>
  <c r="O65" i="21"/>
  <c r="O94" i="21"/>
  <c r="P95" i="21"/>
  <c r="P96" i="20"/>
  <c r="O95" i="20"/>
  <c r="O66" i="20"/>
  <c r="P67" i="20"/>
  <c r="P38" i="20"/>
  <c r="O37" i="20"/>
  <c r="O40" i="19"/>
  <c r="P41" i="19"/>
  <c r="O98" i="19"/>
  <c r="P99" i="19"/>
  <c r="O70" i="19"/>
  <c r="P71" i="19"/>
  <c r="O43" i="18"/>
  <c r="P44" i="18"/>
  <c r="O100" i="18"/>
  <c r="P101" i="18"/>
  <c r="O72" i="18"/>
  <c r="P73" i="18"/>
  <c r="O103" i="17"/>
  <c r="P104" i="17"/>
  <c r="C14" i="7" s="1"/>
  <c r="P75" i="17"/>
  <c r="C13" i="7" s="1"/>
  <c r="O74" i="17"/>
  <c r="P47" i="17"/>
  <c r="O46" i="17"/>
  <c r="O44" i="6"/>
  <c r="P45" i="6"/>
  <c r="O64" i="21" l="1"/>
  <c r="P65" i="21"/>
  <c r="P94" i="21"/>
  <c r="O93" i="21"/>
  <c r="P37" i="21"/>
  <c r="O36" i="21"/>
  <c r="O65" i="20"/>
  <c r="P66" i="20"/>
  <c r="O94" i="20"/>
  <c r="P95" i="20"/>
  <c r="O36" i="20"/>
  <c r="P37" i="20"/>
  <c r="P98" i="19"/>
  <c r="O97" i="19"/>
  <c r="O69" i="19"/>
  <c r="P70" i="19"/>
  <c r="O39" i="19"/>
  <c r="P40" i="19"/>
  <c r="P100" i="18"/>
  <c r="O99" i="18"/>
  <c r="O71" i="18"/>
  <c r="P72" i="18"/>
  <c r="O42" i="18"/>
  <c r="P43" i="18"/>
  <c r="O102" i="17"/>
  <c r="P103" i="17"/>
  <c r="P74" i="17"/>
  <c r="O73" i="17"/>
  <c r="P46" i="17"/>
  <c r="C15" i="7" s="1"/>
  <c r="O45" i="17"/>
  <c r="O43" i="6"/>
  <c r="P44" i="6"/>
  <c r="P36" i="21" l="1"/>
  <c r="O35" i="21"/>
  <c r="P93" i="21"/>
  <c r="O92" i="21"/>
  <c r="O63" i="21"/>
  <c r="P64" i="21"/>
  <c r="P94" i="20"/>
  <c r="O93" i="20"/>
  <c r="P36" i="20"/>
  <c r="O35" i="20"/>
  <c r="O64" i="20"/>
  <c r="P65" i="20"/>
  <c r="P69" i="19"/>
  <c r="O68" i="19"/>
  <c r="O96" i="19"/>
  <c r="P97" i="19"/>
  <c r="O38" i="19"/>
  <c r="P39" i="19"/>
  <c r="O70" i="18"/>
  <c r="P71" i="18"/>
  <c r="O98" i="18"/>
  <c r="P99" i="18"/>
  <c r="O41" i="18"/>
  <c r="P42" i="18"/>
  <c r="O101" i="17"/>
  <c r="P102" i="17"/>
  <c r="O72" i="17"/>
  <c r="P73" i="17"/>
  <c r="P45" i="17"/>
  <c r="O44" i="17"/>
  <c r="O42" i="6"/>
  <c r="P43" i="6"/>
  <c r="P63" i="21" l="1"/>
  <c r="O62" i="21"/>
  <c r="P62" i="21" s="1"/>
  <c r="P92" i="21"/>
  <c r="O91" i="21"/>
  <c r="P91" i="21" s="1"/>
  <c r="P35" i="21"/>
  <c r="O34" i="21"/>
  <c r="O34" i="20"/>
  <c r="P35" i="20"/>
  <c r="O92" i="20"/>
  <c r="P93" i="20"/>
  <c r="O63" i="20"/>
  <c r="P64" i="20"/>
  <c r="O37" i="19"/>
  <c r="P38" i="19"/>
  <c r="P96" i="19"/>
  <c r="O95" i="19"/>
  <c r="O67" i="19"/>
  <c r="P68" i="19"/>
  <c r="P98" i="18"/>
  <c r="O97" i="18"/>
  <c r="O40" i="18"/>
  <c r="P41" i="18"/>
  <c r="O69" i="18"/>
  <c r="P70" i="18"/>
  <c r="O100" i="17"/>
  <c r="P101" i="17"/>
  <c r="O71" i="17"/>
  <c r="P72" i="17"/>
  <c r="P44" i="17"/>
  <c r="O43" i="17"/>
  <c r="O41" i="6"/>
  <c r="P42" i="6"/>
  <c r="O33" i="21" l="1"/>
  <c r="P33" i="21" s="1"/>
  <c r="P34" i="21"/>
  <c r="P92" i="20"/>
  <c r="O91" i="20"/>
  <c r="P91" i="20" s="1"/>
  <c r="F9" i="7" s="1"/>
  <c r="P63" i="20"/>
  <c r="O62" i="20"/>
  <c r="P62" i="20" s="1"/>
  <c r="F8" i="7" s="1"/>
  <c r="P34" i="20"/>
  <c r="O33" i="20"/>
  <c r="P33" i="20" s="1"/>
  <c r="F10" i="7" s="1"/>
  <c r="O36" i="19"/>
  <c r="P37" i="19"/>
  <c r="O94" i="19"/>
  <c r="P95" i="19"/>
  <c r="P67" i="19"/>
  <c r="O66" i="19"/>
  <c r="O39" i="18"/>
  <c r="P40" i="18"/>
  <c r="O96" i="18"/>
  <c r="P97" i="18"/>
  <c r="O68" i="18"/>
  <c r="P69" i="18"/>
  <c r="O99" i="17"/>
  <c r="P100" i="17"/>
  <c r="P71" i="17"/>
  <c r="O70" i="17"/>
  <c r="P43" i="17"/>
  <c r="O42" i="17"/>
  <c r="O40" i="6"/>
  <c r="P41" i="6"/>
  <c r="O35" i="19" l="1"/>
  <c r="P36" i="19"/>
  <c r="P94" i="19"/>
  <c r="O93" i="19"/>
  <c r="O65" i="19"/>
  <c r="P66" i="19"/>
  <c r="P96" i="18"/>
  <c r="O95" i="18"/>
  <c r="O67" i="18"/>
  <c r="P68" i="18"/>
  <c r="O38" i="18"/>
  <c r="P39" i="18"/>
  <c r="P99" i="17"/>
  <c r="O98" i="17"/>
  <c r="P70" i="17"/>
  <c r="O69" i="17"/>
  <c r="P42" i="17"/>
  <c r="O41" i="17"/>
  <c r="P40" i="6"/>
  <c r="O39" i="6"/>
  <c r="O92" i="19" l="1"/>
  <c r="P93" i="19"/>
  <c r="P65" i="19"/>
  <c r="O64" i="19"/>
  <c r="O34" i="19"/>
  <c r="P35" i="19"/>
  <c r="O66" i="18"/>
  <c r="P67" i="18"/>
  <c r="O94" i="18"/>
  <c r="P95" i="18"/>
  <c r="O37" i="18"/>
  <c r="P38" i="18"/>
  <c r="O97" i="17"/>
  <c r="P98" i="17"/>
  <c r="O68" i="17"/>
  <c r="P69" i="17"/>
  <c r="P41" i="17"/>
  <c r="O40" i="17"/>
  <c r="P39" i="6"/>
  <c r="O38" i="6"/>
  <c r="P92" i="19" l="1"/>
  <c r="O91" i="19"/>
  <c r="P91" i="19" s="1"/>
  <c r="E9" i="7" s="1"/>
  <c r="P64" i="19"/>
  <c r="O63" i="19"/>
  <c r="O33" i="19"/>
  <c r="P33" i="19" s="1"/>
  <c r="E10" i="7" s="1"/>
  <c r="P34" i="19"/>
  <c r="P94" i="18"/>
  <c r="O93" i="18"/>
  <c r="P37" i="18"/>
  <c r="O36" i="18"/>
  <c r="O65" i="18"/>
  <c r="P66" i="18"/>
  <c r="O96" i="17"/>
  <c r="P97" i="17"/>
  <c r="O67" i="17"/>
  <c r="P68" i="17"/>
  <c r="P40" i="17"/>
  <c r="O39" i="17"/>
  <c r="O37" i="6"/>
  <c r="P38" i="6"/>
  <c r="P63" i="19" l="1"/>
  <c r="O62" i="19"/>
  <c r="P62" i="19" s="1"/>
  <c r="E8" i="7" s="1"/>
  <c r="O35" i="18"/>
  <c r="P36" i="18"/>
  <c r="O92" i="18"/>
  <c r="P93" i="18"/>
  <c r="O64" i="18"/>
  <c r="P65" i="18"/>
  <c r="O95" i="17"/>
  <c r="P96" i="17"/>
  <c r="P67" i="17"/>
  <c r="O66" i="17"/>
  <c r="P39" i="17"/>
  <c r="O38" i="17"/>
  <c r="O36" i="6"/>
  <c r="P37" i="6"/>
  <c r="P92" i="18" l="1"/>
  <c r="O91" i="18"/>
  <c r="P91" i="18" s="1"/>
  <c r="D9" i="7" s="1"/>
  <c r="O63" i="18"/>
  <c r="P64" i="18"/>
  <c r="P35" i="18"/>
  <c r="O34" i="18"/>
  <c r="P95" i="17"/>
  <c r="O94" i="17"/>
  <c r="O65" i="17"/>
  <c r="P66" i="17"/>
  <c r="P38" i="17"/>
  <c r="O37" i="17"/>
  <c r="O35" i="6"/>
  <c r="P36" i="6"/>
  <c r="P63" i="18" l="1"/>
  <c r="O62" i="18"/>
  <c r="P62" i="18" s="1"/>
  <c r="D8" i="7" s="1"/>
  <c r="O33" i="18"/>
  <c r="P33" i="18" s="1"/>
  <c r="D10" i="7" s="1"/>
  <c r="P34" i="18"/>
  <c r="O93" i="17"/>
  <c r="P94" i="17"/>
  <c r="P65" i="17"/>
  <c r="O64" i="17"/>
  <c r="P37" i="17"/>
  <c r="O36" i="17"/>
  <c r="O34" i="6"/>
  <c r="P35" i="6"/>
  <c r="O92" i="17" l="1"/>
  <c r="P93" i="17"/>
  <c r="O63" i="17"/>
  <c r="P64" i="17"/>
  <c r="P36" i="17"/>
  <c r="O35" i="17"/>
  <c r="O33" i="6"/>
  <c r="P34" i="6"/>
  <c r="O91" i="17" l="1"/>
  <c r="P91" i="17" s="1"/>
  <c r="C9" i="7" s="1"/>
  <c r="P92" i="17"/>
  <c r="O62" i="17"/>
  <c r="P62" i="17" s="1"/>
  <c r="C8" i="7" s="1"/>
  <c r="P63" i="17"/>
  <c r="P35" i="17"/>
  <c r="O34" i="17"/>
  <c r="O32" i="6"/>
  <c r="P33" i="6"/>
  <c r="P34" i="17" l="1"/>
  <c r="O33" i="17"/>
  <c r="P33" i="17" s="1"/>
  <c r="C10" i="7" s="1"/>
  <c r="O31" i="6"/>
  <c r="O30" i="6" s="1"/>
  <c r="P30" i="6" s="1"/>
  <c r="P32" i="6"/>
  <c r="P31" i="6" l="1"/>
</calcChain>
</file>

<file path=xl/sharedStrings.xml><?xml version="1.0" encoding="utf-8"?>
<sst xmlns="http://schemas.openxmlformats.org/spreadsheetml/2006/main" count="3314" uniqueCount="319">
  <si>
    <t>x</t>
  </si>
  <si>
    <t>n</t>
  </si>
  <si>
    <t>a</t>
  </si>
  <si>
    <t>100+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</si>
  <si>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</si>
  <si>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</si>
  <si>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</si>
  <si>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</si>
  <si>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</si>
  <si>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</si>
  <si>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</si>
  <si>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</si>
  <si>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</si>
  <si>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</si>
  <si>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</si>
  <si>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</si>
  <si>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</si>
  <si>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</si>
  <si>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</si>
  <si>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</si>
  <si>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</si>
  <si>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</si>
  <si>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</si>
  <si>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</si>
  <si>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AgeGroup</t>
  </si>
  <si>
    <t>อายุคาดเฉลี่ย</t>
  </si>
  <si>
    <t>Life Expectancy อายุคาดเฉลี่ย</t>
  </si>
  <si>
    <t>คือจำนวนปีโดยเฉลี่ยซึ่งคำนวณได้จากตารางชีพ ที่ประมาณว่าบุคคลหนึ่งจะมีชีวิตอยู่ต่อไป </t>
  </si>
  <si>
    <t>ถ้าอัตราตายรายอายุอย่างที่เป็นอยู่ในปีที่นำมาใช้สร้างตารางชีพไม่เปลี่ยนแปลง </t>
  </si>
  <si>
    <t>อายุคาดเฉลี่ยสามารถคำนวณได้สำหรับอายุต่างๆ เช่น </t>
  </si>
  <si>
    <t>อายุคาดเฉลี่ยเมื่อแรกเกิด </t>
  </si>
  <si>
    <t>อายุคาดเฉลี่ยเมื่ออายุ 20 ปี </t>
  </si>
  <si>
    <t>อายุคาดเฉลี่ยเมื่ออายุ 60 ปี</t>
  </si>
  <si>
    <t>โดยใช้อัตราตายรายอายุ เช่น อายุ 0-4, 5-9, 10-14, 15-19 ... เป็นฐานในการคำนวณ </t>
  </si>
  <si>
    <t>ดัชนีสำคัญที่แสดงในตารางชีพได้แก่ อายุคาดเฉลี่ย อัตรารอดชีพ จำนวนปีคน</t>
  </si>
  <si>
    <t>ตารางชีพสร้างขึ้นได้จากจำนวนแจ้งเกิดและแจ้งการตายจากการขึ้นทะเบียน (registrations) </t>
  </si>
  <si>
    <t>และการคาดประมาณจำนวนประชากร </t>
  </si>
  <si>
    <t>Life tables are constructed from registrations of births and deaths and population estimates.</t>
  </si>
  <si>
    <t>This Excel workbook contains examples of life tables which were constructed </t>
  </si>
  <si>
    <t>during a research process undertaken by ONS to compare methodologies to allow the calculation of life expectancy at birth.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</si>
  <si>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</si>
  <si>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</si>
  <si>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</si>
  <si>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</si>
  <si>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</si>
  <si>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</si>
  <si>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</si>
  <si>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</si>
  <si>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</si>
  <si>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</si>
  <si>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</si>
  <si>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</si>
  <si>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</si>
  <si>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r>
      <t>n</t>
    </r>
    <r>
      <rPr>
        <b/>
        <i/>
        <sz val="10"/>
        <rFont val="Arial"/>
        <family val="2"/>
      </rPr>
      <t>P</t>
    </r>
    <r>
      <rPr>
        <b/>
        <i/>
        <vertAlign val="subscript"/>
        <sz val="10"/>
        <rFont val="Arial"/>
        <family val="2"/>
      </rPr>
      <t>x</t>
    </r>
  </si>
  <si>
    <r>
      <t>n</t>
    </r>
    <r>
      <rPr>
        <b/>
        <i/>
        <sz val="10"/>
        <rFont val="Arial"/>
        <family val="2"/>
      </rPr>
      <t>D</t>
    </r>
    <r>
      <rPr>
        <b/>
        <i/>
        <vertAlign val="subscript"/>
        <sz val="10"/>
        <rFont val="Arial"/>
        <family val="2"/>
      </rPr>
      <t>x</t>
    </r>
  </si>
  <si>
    <r>
      <t>n</t>
    </r>
    <r>
      <rPr>
        <b/>
        <i/>
        <sz val="10"/>
        <rFont val="Arial"/>
        <family val="2"/>
      </rPr>
      <t>M</t>
    </r>
    <r>
      <rPr>
        <b/>
        <i/>
        <vertAlign val="subscript"/>
        <sz val="10"/>
        <rFont val="Arial"/>
        <family val="2"/>
      </rPr>
      <t>x</t>
    </r>
  </si>
  <si>
    <r>
      <t>n</t>
    </r>
    <r>
      <rPr>
        <b/>
        <i/>
        <sz val="10"/>
        <rFont val="Arial"/>
        <family val="2"/>
      </rPr>
      <t>q</t>
    </r>
    <r>
      <rPr>
        <b/>
        <i/>
        <vertAlign val="subscript"/>
        <sz val="10"/>
        <rFont val="Arial"/>
        <family val="2"/>
      </rPr>
      <t>x</t>
    </r>
  </si>
  <si>
    <r>
      <t>n</t>
    </r>
    <r>
      <rPr>
        <b/>
        <i/>
        <sz val="10"/>
        <rFont val="Arial"/>
        <family val="2"/>
      </rPr>
      <t>p</t>
    </r>
    <r>
      <rPr>
        <b/>
        <i/>
        <vertAlign val="subscript"/>
        <sz val="10"/>
        <rFont val="Arial"/>
        <family val="2"/>
      </rPr>
      <t>x</t>
    </r>
  </si>
  <si>
    <r>
      <t>l</t>
    </r>
    <r>
      <rPr>
        <b/>
        <i/>
        <vertAlign val="subscript"/>
        <sz val="10"/>
        <rFont val="Arial"/>
        <family val="2"/>
      </rPr>
      <t>x</t>
    </r>
  </si>
  <si>
    <r>
      <t>n</t>
    </r>
    <r>
      <rPr>
        <b/>
        <i/>
        <sz val="10"/>
        <rFont val="Arial"/>
        <family val="2"/>
      </rPr>
      <t>d</t>
    </r>
    <r>
      <rPr>
        <b/>
        <i/>
        <vertAlign val="subscript"/>
        <sz val="10"/>
        <rFont val="Arial"/>
        <family val="2"/>
      </rPr>
      <t>x</t>
    </r>
  </si>
  <si>
    <r>
      <t>n</t>
    </r>
    <r>
      <rPr>
        <b/>
        <i/>
        <sz val="10"/>
        <rFont val="Arial"/>
        <family val="2"/>
      </rPr>
      <t>L</t>
    </r>
    <r>
      <rPr>
        <b/>
        <i/>
        <vertAlign val="subscript"/>
        <sz val="10"/>
        <rFont val="Arial"/>
        <family val="2"/>
      </rPr>
      <t>x</t>
    </r>
  </si>
  <si>
    <r>
      <t>T</t>
    </r>
    <r>
      <rPr>
        <b/>
        <i/>
        <vertAlign val="subscript"/>
        <sz val="10"/>
        <rFont val="Arial"/>
        <family val="2"/>
      </rPr>
      <t>x</t>
    </r>
  </si>
  <si>
    <r>
      <t>e</t>
    </r>
    <r>
      <rPr>
        <b/>
        <i/>
        <vertAlign val="subscript"/>
        <sz val="10"/>
        <rFont val="Arial"/>
        <family val="2"/>
      </rPr>
      <t>x</t>
    </r>
  </si>
  <si>
    <t>&lt;1</t>
  </si>
  <si>
    <t>การกำหนดสูตรในตาราง Excel ตั้งแต่ Column A ถึง N</t>
  </si>
  <si>
    <t>Column A= Age Group</t>
  </si>
  <si>
    <t>Column B = x = อายุปีที่เริ่มต้น เช่น 0,1,5,10,15,20,25 ...</t>
  </si>
  <si>
    <t>Column C = n ช่วงอายุ เช่น 1ปี 4ปี และ 5 ปี</t>
  </si>
  <si>
    <t>Column D = nPx= Actual Population</t>
  </si>
  <si>
    <t>Column E = nDx= Actual Death</t>
  </si>
  <si>
    <t>Column F = nMx= nDx/nPx</t>
  </si>
  <si>
    <t>Column G = 0.1, 0.4 และ 0.5</t>
  </si>
  <si>
    <t>Column H = nQx</t>
  </si>
  <si>
    <t>H4=(C4*F4)/(1+C4*(1-G4)*F4) </t>
  </si>
  <si>
    <t>C4=Year=1 </t>
  </si>
  <si>
    <t>F4=death/population </t>
  </si>
  <si>
    <t>G4=0.1</t>
  </si>
  <si>
    <t>H5=(C5*F5)/(1+C5*(1-G5)*F5) </t>
  </si>
  <si>
    <t>C5=Year=4 </t>
  </si>
  <si>
    <t>F5=death/population </t>
  </si>
  <si>
    <t>G5=0.4</t>
  </si>
  <si>
    <t>H6=(C6*F6)/(1+C6*(1-G6)*F6) </t>
  </si>
  <si>
    <t>C6=Year=5 </t>
  </si>
  <si>
    <t>F6=death/population </t>
  </si>
  <si>
    <t>G6=0.5</t>
  </si>
  <si>
    <t>Column I= nPx= 1-nQx </t>
  </si>
  <si>
    <t>I4=1-H4 </t>
  </si>
  <si>
    <t>I5=1-H5 </t>
  </si>
  <si>
    <t>I6=1-H6</t>
  </si>
  <si>
    <t>Column J = lx </t>
  </si>
  <si>
    <t>J4=100,000 </t>
  </si>
  <si>
    <t>J5=J4-(J4*H4) </t>
  </si>
  <si>
    <t>J6=J5-(J5*H5) </t>
  </si>
  <si>
    <t>J7=J6-(J6*H6)</t>
  </si>
  <si>
    <t>Column K = nDx </t>
  </si>
  <si>
    <t>K4=J4-(J4*H4) </t>
  </si>
  <si>
    <t>K5=J5-(J5*H5) </t>
  </si>
  <si>
    <t>K6=J6-(J6*H6)</t>
  </si>
  <si>
    <t>Column L= nLx </t>
  </si>
  <si>
    <t>L4=0.1*C4*K4+(J5*C4) </t>
  </si>
  <si>
    <t>L5=0.1*C5*K5+(J6*C5) </t>
  </si>
  <si>
    <t>L6=0.1*C6*K6+(J7*C6)</t>
  </si>
  <si>
    <t>Column M = Tx </t>
  </si>
  <si>
    <t>M4=M5+L4 </t>
  </si>
  <si>
    <t>M5=M6+L5 </t>
  </si>
  <si>
    <t>M6=M7+L6</t>
  </si>
  <si>
    <t>Column N = eX </t>
  </si>
  <si>
    <t>N4=M4/J4 </t>
  </si>
  <si>
    <t>N5=M5/J5 </t>
  </si>
  <si>
    <t>N6=M6/J6</t>
  </si>
  <si>
    <t>ที่มา : http://www.health.nu.ac.th/vital/life_ex.htm</t>
  </si>
  <si>
    <t>คือตารางสถิติซึ่งแสดงโอกาสที่จะตายและมีชีวิตอยู่ของประชากรกลุ่มหนึ่ง </t>
  </si>
  <si>
    <t>F</t>
  </si>
  <si>
    <t>ชาย</t>
  </si>
  <si>
    <t>หญิง</t>
  </si>
  <si>
    <t>ชายและหญิง</t>
  </si>
  <si>
    <t xml:space="preserve">อายุคาดเฉลี่ยเมื่อแรกเกิด  </t>
  </si>
  <si>
    <t>ปี พ.ศ.</t>
  </si>
  <si>
    <t xml:space="preserve">ตารางแสดงอายุคาดเฉลี่ยเมื่อแรกเกิด  และอายุคาดเฉลี่ยเมื่ออายุ 60 ปี  </t>
  </si>
  <si>
    <t>Life Tables (ตารางชีพ)</t>
  </si>
  <si>
    <t xml:space="preserve">nPx = Actual Population   &gt; จำนวนประชากรกลางปี ณ ปีที่คำนวณ จำแนกตามกลุ่มอายุ นำมาใส่ในตารางคำนวณ (คอลัมน์ D) </t>
  </si>
  <si>
    <t>nDx = Actual Death &gt; จำนวนประชากรที่เสียชีวิตในปีที่คำนวณจำแนกตามกลุ่มอายุ นำมาใส่ในตารางคำนวณ (คอลัมน์ E)</t>
  </si>
  <si>
    <t>nMx = Death/Population </t>
  </si>
  <si>
    <t>ex = Life Expectancy &gt; คืออายุคาดเฉลี่ยที่ต้องการ(คอลัมน์ N)  เมื่อใส่ข้อมูลลงในคอลัมน์ D และ E  คอลัมน์อื่นๆไม่ต้องใส่ค่าอะไร จะคำนวณให้เองเนื่องจากใส่สูตรคำนวณไว้แล้ว</t>
  </si>
  <si>
    <t>Life Tables (ตารางชีพ)  : เพื่อคำนวณอายุคาดเฉลี่ย (ใส่สูตรคำนวณไว้แล้ว)</t>
  </si>
  <si>
    <t>คือ จำนวนประชากรกลางปีในแต่ละกลุ่มอายุในปีนั้นๆ</t>
  </si>
  <si>
    <t>คือ จำนวนตายของประชากรในแต่ละกลุ่มอายุในปีนั้นๆ</t>
  </si>
  <si>
    <t>คือ อัตราการตายในแต่ละช่วงอายุ x ถึง x+n ปีในปีนั้นๆ</t>
  </si>
  <si>
    <t>คือ ความน่าจะเป็น (probability) ของการตายในแต่ละช่วงอายุ x ถึง x+n ปีในปีนั้นๆ</t>
  </si>
  <si>
    <r>
      <t>n</t>
    </r>
    <r>
      <rPr>
        <b/>
        <i/>
        <sz val="11"/>
        <rFont val="Arial"/>
        <family val="2"/>
      </rPr>
      <t>P</t>
    </r>
    <r>
      <rPr>
        <b/>
        <i/>
        <vertAlign val="subscript"/>
        <sz val="11"/>
        <rFont val="Arial"/>
        <family val="2"/>
      </rPr>
      <t>x</t>
    </r>
  </si>
  <si>
    <r>
      <t>n</t>
    </r>
    <r>
      <rPr>
        <b/>
        <i/>
        <sz val="11"/>
        <rFont val="Arial"/>
        <family val="2"/>
      </rPr>
      <t>D</t>
    </r>
    <r>
      <rPr>
        <b/>
        <i/>
        <vertAlign val="subscript"/>
        <sz val="11"/>
        <rFont val="Arial"/>
        <family val="2"/>
      </rPr>
      <t>x</t>
    </r>
  </si>
  <si>
    <r>
      <t>n</t>
    </r>
    <r>
      <rPr>
        <b/>
        <i/>
        <sz val="11"/>
        <rFont val="Arial"/>
        <family val="2"/>
      </rPr>
      <t>M</t>
    </r>
    <r>
      <rPr>
        <b/>
        <i/>
        <vertAlign val="subscript"/>
        <sz val="11"/>
        <rFont val="Arial"/>
        <family val="2"/>
      </rPr>
      <t>x</t>
    </r>
  </si>
  <si>
    <r>
      <t>n</t>
    </r>
    <r>
      <rPr>
        <b/>
        <i/>
        <sz val="11"/>
        <rFont val="Arial"/>
        <family val="2"/>
      </rPr>
      <t>q</t>
    </r>
    <r>
      <rPr>
        <b/>
        <i/>
        <vertAlign val="subscript"/>
        <sz val="11"/>
        <rFont val="Arial"/>
        <family val="2"/>
      </rPr>
      <t>x</t>
    </r>
  </si>
  <si>
    <r>
      <t>n</t>
    </r>
    <r>
      <rPr>
        <b/>
        <i/>
        <sz val="11"/>
        <rFont val="Arial"/>
        <family val="2"/>
      </rPr>
      <t>p</t>
    </r>
    <r>
      <rPr>
        <b/>
        <i/>
        <vertAlign val="subscript"/>
        <sz val="11"/>
        <rFont val="Arial"/>
        <family val="2"/>
      </rPr>
      <t>x</t>
    </r>
  </si>
  <si>
    <r>
      <t>l</t>
    </r>
    <r>
      <rPr>
        <b/>
        <i/>
        <vertAlign val="subscript"/>
        <sz val="11"/>
        <rFont val="Arial"/>
        <family val="2"/>
      </rPr>
      <t>x</t>
    </r>
  </si>
  <si>
    <r>
      <t>n</t>
    </r>
    <r>
      <rPr>
        <b/>
        <i/>
        <sz val="11"/>
        <rFont val="Arial"/>
        <family val="2"/>
      </rPr>
      <t>d</t>
    </r>
    <r>
      <rPr>
        <b/>
        <i/>
        <vertAlign val="subscript"/>
        <sz val="11"/>
        <rFont val="Arial"/>
        <family val="2"/>
      </rPr>
      <t>x</t>
    </r>
  </si>
  <si>
    <r>
      <t>n</t>
    </r>
    <r>
      <rPr>
        <b/>
        <i/>
        <sz val="11"/>
        <rFont val="Arial"/>
        <family val="2"/>
      </rPr>
      <t>L</t>
    </r>
    <r>
      <rPr>
        <b/>
        <i/>
        <vertAlign val="subscript"/>
        <sz val="11"/>
        <rFont val="Arial"/>
        <family val="2"/>
      </rPr>
      <t>x</t>
    </r>
  </si>
  <si>
    <r>
      <t>T</t>
    </r>
    <r>
      <rPr>
        <b/>
        <i/>
        <vertAlign val="subscript"/>
        <sz val="11"/>
        <rFont val="Arial"/>
        <family val="2"/>
      </rPr>
      <t>x</t>
    </r>
  </si>
  <si>
    <r>
      <t>e</t>
    </r>
    <r>
      <rPr>
        <b/>
        <i/>
        <vertAlign val="subscript"/>
        <sz val="11"/>
        <rFont val="Arial"/>
        <family val="2"/>
      </rPr>
      <t>x</t>
    </r>
  </si>
  <si>
    <t xml:space="preserve">คือสัดส่วนของช่วงเวลาที่มีชีวิตอยู่โดยผู้ที่ตายในแต่ละกลุ่มอายุ </t>
  </si>
  <si>
    <t>ความน่าจะเป็นของการตาย</t>
  </si>
  <si>
    <t>จำนวนประชากรรายอายุ</t>
  </si>
  <si>
    <t xml:space="preserve">อัตราตายรายอายุ </t>
  </si>
  <si>
    <t>จำนวนตายรายอายุ</t>
  </si>
  <si>
    <t>จำนวนตายในแต่ละอายุ</t>
  </si>
  <si>
    <t>จำนวนคนที่มีชีวิตอยู่เมื่อเริ่มต้นอายุนั้น ๆ</t>
  </si>
  <si>
    <t xml:space="preserve">จำนวนปี-คนที่มีชีวิตอยู่ในช่วงอายุนั้น ๆ </t>
  </si>
  <si>
    <t>จำนวนปี-คนที่มีชีวิตอยู่ตั้งแต่อายุนั้นจนกระทั่งตาย</t>
  </si>
  <si>
    <t>คือสัดส่วนของช่วงเวลาที่มีชีวิตอยู่โดยผู้ที่ตายในแต่ละกลุ่มอายุ</t>
  </si>
  <si>
    <t>ความน่าจะเป็นของการมีชีวิต</t>
  </si>
  <si>
    <t>คือ ความน่าจะเป็น (probability) ความน่าจะเป็นของการมีชีวิตในแต่ละช่วงอายุ x ถึง x+n ปีในปีนั้นๆ</t>
  </si>
  <si>
    <t>คือ จำนวนคนตายในแต่ละช่วงอายุ x ถึง x+n ปีในปีนั้นๆ</t>
  </si>
  <si>
    <t>คือ จำนวนปีคน (Person-year) ที่มีชีวิตอยู่ระหว่างอายุ x ถึง x+n ปี  “ปีคน” คือ ระยะเวลา(ปี)ที่คนมีชีวิตอยู่</t>
  </si>
  <si>
    <t>คือ จำนวนปีคนทั้งหมดที่จะมีชีวิตอยู่ต่อไปหลังจากอายุ x ปี</t>
  </si>
  <si>
    <t>คือ อายุขัยเฉลี่ย เมื่ออายุ x ปี (Life expectancy at age x) หรือ จำนวนปีเฉลี่ย ที่คนจะมีชีวิตอยู่ต่อไปหลังจากอายุ x ปี</t>
  </si>
  <si>
    <t>โดย กลุ่มอายุ 5 ปี   a = 0.5</t>
  </si>
  <si>
    <t xml:space="preserve">       อายุ &lt; 1 ปี      a = 0.1 –0.3</t>
  </si>
  <si>
    <t xml:space="preserve">       อายุ 1 – 4 ปี    a = 0.4</t>
  </si>
  <si>
    <t>คือ จำนวนคนที่มีชีวิตอยู่เมื่ออายุ x ปี ตารางชีพจะเริ่มต้นจากคนที่เกิดมาพร้อมกัน 100,000 คน หรือที่เรียกว่า “ราดิกซ์”</t>
  </si>
  <si>
    <t>รวม</t>
  </si>
  <si>
    <t>อายุ</t>
  </si>
  <si>
    <t>น้อยกว่า 1 ปี</t>
  </si>
  <si>
    <t>1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</si>
  <si>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</si>
  <si>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</si>
  <si>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</si>
  <si>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</si>
  <si>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</si>
  <si>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</si>
  <si>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</si>
  <si>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</si>
  <si>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</si>
  <si>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</si>
  <si>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</si>
  <si>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</si>
  <si>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</si>
  <si>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</si>
  <si>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</si>
  <si>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</si>
  <si>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</si>
  <si>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</si>
  <si>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</si>
  <si>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21 ปี</t>
  </si>
  <si>
    <t>22 ปี</t>
  </si>
  <si>
    <t>23 ปี</t>
  </si>
  <si>
    <t>24 ปี</t>
  </si>
  <si>
    <t>25 ปี</t>
  </si>
  <si>
    <t>26 ปี</t>
  </si>
  <si>
    <t>27 ปี</t>
  </si>
  <si>
    <t>28 ปี</t>
  </si>
  <si>
    <t>29 ปี</t>
  </si>
  <si>
    <t>30 ปี</t>
  </si>
  <si>
    <t>31 ปี</t>
  </si>
  <si>
    <t>32 ปี</t>
  </si>
  <si>
    <t>33 ปี</t>
  </si>
  <si>
    <t>34 ปี</t>
  </si>
  <si>
    <t>35 ปี</t>
  </si>
  <si>
    <t>36 ปี</t>
  </si>
  <si>
    <t>37 ปี</t>
  </si>
  <si>
    <t>38 ปี</t>
  </si>
  <si>
    <t>39 ปี</t>
  </si>
  <si>
    <t>40 ปี</t>
  </si>
  <si>
    <t>41 ปี</t>
  </si>
  <si>
    <t>42 ปี</t>
  </si>
  <si>
    <t>43 ปี</t>
  </si>
  <si>
    <t>44 ปี</t>
  </si>
  <si>
    <t>45 ปี</t>
  </si>
  <si>
    <t>46 ปี</t>
  </si>
  <si>
    <t>47 ปี</t>
  </si>
  <si>
    <t>48 ปี</t>
  </si>
  <si>
    <t>49 ปี</t>
  </si>
  <si>
    <t>50 ปี</t>
  </si>
  <si>
    <t>51 ปี</t>
  </si>
  <si>
    <t>52 ปี</t>
  </si>
  <si>
    <t>53 ปี</t>
  </si>
  <si>
    <t>54 ปี</t>
  </si>
  <si>
    <t>55 ปี</t>
  </si>
  <si>
    <t>56 ปี</t>
  </si>
  <si>
    <t>57 ปี</t>
  </si>
  <si>
    <t>58 ปี</t>
  </si>
  <si>
    <t>59 ปี</t>
  </si>
  <si>
    <t>60 ปี</t>
  </si>
  <si>
    <t>61 ปี</t>
  </si>
  <si>
    <t>62 ปี</t>
  </si>
  <si>
    <t>63 ปี</t>
  </si>
  <si>
    <t>64 ปี</t>
  </si>
  <si>
    <t>65 ปี</t>
  </si>
  <si>
    <t>66 ปี</t>
  </si>
  <si>
    <t>67 ปี</t>
  </si>
  <si>
    <t>68 ปี</t>
  </si>
  <si>
    <t>69 ปี</t>
  </si>
  <si>
    <t>70 ปี</t>
  </si>
  <si>
    <t>71 ปี</t>
  </si>
  <si>
    <t>72 ปี</t>
  </si>
  <si>
    <t>73 ปี</t>
  </si>
  <si>
    <t>74 ปี</t>
  </si>
  <si>
    <t>75 ปี</t>
  </si>
  <si>
    <t>76 ปี</t>
  </si>
  <si>
    <t>77 ปี</t>
  </si>
  <si>
    <t>78 ปี</t>
  </si>
  <si>
    <t>79 ปี</t>
  </si>
  <si>
    <t>80 ปี</t>
  </si>
  <si>
    <t>81 ปี</t>
  </si>
  <si>
    <t>82 ปี</t>
  </si>
  <si>
    <t>83 ปี</t>
  </si>
  <si>
    <t>84 ปี</t>
  </si>
  <si>
    <t>85 ปี</t>
  </si>
  <si>
    <t>86 ปี</t>
  </si>
  <si>
    <t>87 ปี</t>
  </si>
  <si>
    <t>88 ปี</t>
  </si>
  <si>
    <t>89 ปี</t>
  </si>
  <si>
    <t>90 ปี</t>
  </si>
  <si>
    <t>91 ปี</t>
  </si>
  <si>
    <t>92 ปี</t>
  </si>
  <si>
    <t>93 ปี</t>
  </si>
  <si>
    <t>94 ปี</t>
  </si>
  <si>
    <t>95 ปี</t>
  </si>
  <si>
    <t>96 ปี</t>
  </si>
  <si>
    <t>97 ปี</t>
  </si>
  <si>
    <t>98 ปี</t>
  </si>
  <si>
    <t>99 ปี</t>
  </si>
  <si>
    <t>100 ปี</t>
  </si>
  <si>
    <t>มากกว่า 100 ปี</t>
  </si>
  <si>
    <t>ภาพรวมเพศชาย+หญิง</t>
  </si>
  <si>
    <t>เพศหญิง</t>
  </si>
  <si>
    <t>เพศชาย</t>
  </si>
  <si>
    <t>ที่มา : ระบบสถิติทางทะเบียน กรมการปกครอง</t>
  </si>
  <si>
    <t>แหล่งที่มา : hhttp://stat.dopa.go.th/stat/statnew/upstat_age_disp.php</t>
  </si>
  <si>
    <t>ข้อมูล ณ 31 ธันวาคม 2560</t>
  </si>
  <si>
    <t>Download ข้อมูล ณ 15 มีนาคม 2561</t>
  </si>
  <si>
    <t>ผู้ทำการDownload ข้อมูล : นายธนาเศรษฐ์ วัฒนพงศ์สถิต</t>
  </si>
  <si>
    <t>จำนวนประชากรแยกรายอายุ จังหวัดชลบุรี ประจำปี พ.ศ.2560</t>
  </si>
  <si>
    <t>Males</t>
  </si>
  <si>
    <t>Females</t>
  </si>
  <si>
    <t>1+2</t>
  </si>
  <si>
    <t>คนชลบุรีเสียชีวิต แยกเพศ แยกกลุ่มอายุ  ปี 2560</t>
  </si>
  <si>
    <t>กลุ่มอายุ</t>
  </si>
  <si>
    <t>(ปี)</t>
  </si>
  <si>
    <t xml:space="preserve">ที่มา : จากฐานข้อมูลทะเบียนราษฎร์ มรณบัตร กรมการปกครอง </t>
  </si>
  <si>
    <t>ข้อมูล ตั้งแต่ 1 มกราคม - 31 ธันวาคม 2560</t>
  </si>
  <si>
    <t>download Data ผ่าน FTP ของ สนย. กระทรวงสาธารณสุข</t>
  </si>
  <si>
    <t>วันที่ Download 31 มีนาคม 2561</t>
  </si>
  <si>
    <t>Update by  IT chonburi</t>
  </si>
  <si>
    <t>ประชากรจังหวัดชลบุรี จำแนกรายปี</t>
  </si>
  <si>
    <t>ข้อมูล ณ 31 ธันวาคม 2561</t>
  </si>
  <si>
    <t>Download ข้อมูล ณ 1 มีนาคม 2562</t>
  </si>
  <si>
    <t>จำนวนประชากรแยกรายอายุ จังหวัดชลบุรี ประจำปี พ.ศ.2561</t>
  </si>
  <si>
    <t>คนชลบุรีเสียชีวิต แยกเพศ แยกกลุ่มอายุ  ปี 2561</t>
  </si>
  <si>
    <t>ข้อมูล ตั้งแต่ 1 มกราคม - 31 ธันวาคม 2561</t>
  </si>
  <si>
    <t>วันที่ Download 30 มีนาคม 2562</t>
  </si>
  <si>
    <t>ผู้วิเคราะห์ งานข้อมูล กลุ่มงานพัฒนายุทธศาสตร์สาธารณสุข  สสจ.ชลบุรี</t>
  </si>
  <si>
    <t>ข้อมูลประชากร</t>
  </si>
  <si>
    <t>ข้อมูลการตาย</t>
  </si>
  <si>
    <t>จำนวนประชากรแยกรายอายุ จังหวัดชลบุรี ประจำปี พ.ศ.2562</t>
  </si>
  <si>
    <t>ข้อมูล ณ 31 ธันวาคม 2562</t>
  </si>
  <si>
    <t>Download ข้อมูล ณ 13 มกราคม 2563</t>
  </si>
  <si>
    <t>คนชลบุรีเสียชีวิต แยกเพศ แยกกลุ่มอายุ  ปี 2562</t>
  </si>
  <si>
    <t>ข้อมูล ตั้งแต่ 1 มกราคม - 31 ธันวาคม ของปีที่ประมวลผล</t>
  </si>
  <si>
    <t>จำนวนประชากรแยกรายอายุ จังหวัดชลบุรี ประจำปี พ.ศ.2563</t>
  </si>
  <si>
    <t>ข้อมูล ณ 31 ธันวาคม 2563</t>
  </si>
  <si>
    <t>Download ข้อมูล ณ 2 มีนาคม 2564</t>
  </si>
  <si>
    <t>คนชลบุรีเสียชีวิต แยกเพศ แยกกลุ่มอายุ  ปี 2563</t>
  </si>
  <si>
    <t>ข้อมูล ตั้งแต่ 1 มกราคม - 31 ธันวาคม 2563</t>
  </si>
  <si>
    <t>วันที่ Download 26 มกราคม 2564</t>
  </si>
  <si>
    <t>จำนวนประชากรแยกรายอายุ จังหวัดชลบุรี ประจำปี พ.ศ.2566</t>
  </si>
  <si>
    <t>ข้อมูล ตั้งแต่ 1 มกราคม - 31 ธันวาคม 2566</t>
  </si>
  <si>
    <t>ข้อมูล ณ 31 ธันวาคม 2566</t>
  </si>
  <si>
    <t>คนชลบุรีเสียชีวิต แยกเพศ แยกกลุ่มอายุ  ปี 2566</t>
  </si>
  <si>
    <t>วันที่ Download 21 กุมภาพันธ์ 2566</t>
  </si>
  <si>
    <t>ผู้ทำการDownload ข้อมูล : นายนวพล มิติภัทร</t>
  </si>
  <si>
    <t>วันที่ Download 21 มกราคม 2566</t>
  </si>
  <si>
    <t>คนชลบุรีเสียชีวิต แยกเพศ แยกกลุ่มอายุ  ปี 2565</t>
  </si>
  <si>
    <t>วันที่ Download 21 กุมภาพันธ์ 2565</t>
  </si>
  <si>
    <t>จำนวนประชากรแยกรายอายุ จังหวัดชลบุรี ประจำปี พ.ศ.2565</t>
  </si>
  <si>
    <t>จำนวนประชากรแยกรายอายุ จังหวัดชลบุรี ประจำปี พ.ศ.2564</t>
  </si>
  <si>
    <t>คนชลบุรีเสียชีวิต แยกเพศ แยกกลุ่มอายุ  ปี 2564</t>
  </si>
  <si>
    <t>Download ข้อมูล ณ 2 มกราคม 2565</t>
  </si>
  <si>
    <t>Download ข้อมูล ณ 2 มีนาคม 2566</t>
  </si>
  <si>
    <t>Download ข้อมูล ณ 25 มกราคม 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</si>
</sst>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00"/>
    <numFmt numFmtId="188" formatCode="0.0000"/>
  </numFmts>
  <fonts count="44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rgb="FF0070C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1"/>
      <color rgb="FF000000"/>
      <name val="Tahoma"/>
      <family val="2"/>
    </font>
    <font>
      <sz val="8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sz val="11"/>
      <color rgb="FFFF0000"/>
      <name val="Arial"/>
      <family val="2"/>
    </font>
    <font>
      <sz val="11"/>
      <color rgb="FF7030A0"/>
      <name val="Arial"/>
      <family val="2"/>
    </font>
    <font>
      <b/>
      <sz val="16"/>
      <color rgb="FF3333FF"/>
      <name val="Arial"/>
      <family val="2"/>
    </font>
    <font>
      <b/>
      <sz val="12"/>
      <color rgb="FF465723"/>
      <name val="Tahoma"/>
      <family val="2"/>
    </font>
    <font>
      <sz val="10"/>
      <color theme="6" tint="-0.249977111117893"/>
      <name val="Tahoma"/>
      <family val="2"/>
    </font>
    <font>
      <b/>
      <i/>
      <vertAlign val="subscript"/>
      <sz val="11"/>
      <name val="Arial"/>
      <family val="2"/>
    </font>
    <font>
      <b/>
      <i/>
      <sz val="11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0"/>
      <color indexed="8"/>
      <name val="Tahoma"/>
      <family val="2"/>
    </font>
    <font>
      <b/>
      <sz val="1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0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/>
      </top>
      <bottom style="thin">
        <color theme="0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0.79998168889431442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0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0.79998168889431442"/>
      </top>
      <bottom style="thin">
        <color theme="9" tint="0.3999450666829432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/>
      </top>
      <bottom style="thin">
        <color theme="9" tint="0.3999450666829432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double">
        <color theme="9" tint="0.39994506668294322"/>
      </left>
      <right style="thin">
        <color theme="0"/>
      </right>
      <top style="double">
        <color theme="9" tint="0.39994506668294322"/>
      </top>
      <bottom style="double">
        <color theme="9" tint="0.39994506668294322"/>
      </bottom>
      <diagonal/>
    </border>
    <border>
      <left/>
      <right/>
      <top style="double">
        <color theme="9" tint="0.39994506668294322"/>
      </top>
      <bottom style="double">
        <color theme="9" tint="0.39994506668294322"/>
      </bottom>
      <diagonal/>
    </border>
    <border>
      <left/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double">
        <color theme="9" tint="0.39994506668294322"/>
      </left>
      <right style="thin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double">
        <color theme="9" tint="0.39994506668294322"/>
      </left>
      <right style="thin">
        <color theme="0"/>
      </right>
      <top style="double">
        <color theme="9" tint="0.39994506668294322"/>
      </top>
      <bottom/>
      <diagonal/>
    </border>
    <border>
      <left/>
      <right/>
      <top style="double">
        <color theme="9" tint="0.39994506668294322"/>
      </top>
      <bottom/>
      <diagonal/>
    </border>
    <border>
      <left/>
      <right style="double">
        <color theme="9" tint="0.39994506668294322"/>
      </right>
      <top style="double">
        <color theme="9" tint="0.39994506668294322"/>
      </top>
      <bottom/>
      <diagonal/>
    </border>
    <border>
      <left style="double">
        <color theme="9" tint="0.39994506668294322"/>
      </left>
      <right style="thin">
        <color theme="0"/>
      </right>
      <top/>
      <bottom/>
      <diagonal/>
    </border>
    <border>
      <left/>
      <right style="double">
        <color theme="9" tint="0.39994506668294322"/>
      </right>
      <top/>
      <bottom/>
      <diagonal/>
    </border>
    <border>
      <left style="double">
        <color theme="9" tint="0.39994506668294322"/>
      </left>
      <right style="thin">
        <color theme="0"/>
      </right>
      <top/>
      <bottom style="double">
        <color theme="9" tint="0.39994506668294322"/>
      </bottom>
      <diagonal/>
    </border>
    <border>
      <left/>
      <right/>
      <top/>
      <bottom style="double">
        <color theme="9" tint="0.39994506668294322"/>
      </bottom>
      <diagonal/>
    </border>
    <border>
      <left/>
      <right style="double">
        <color theme="9" tint="0.39994506668294322"/>
      </right>
      <top/>
      <bottom style="double">
        <color theme="9" tint="0.399945066682943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9" fillId="0" borderId="0" xfId="0" applyFont="1"/>
    <xf numFmtId="0" fontId="10" fillId="6" borderId="0" xfId="1" applyFont="1" applyFill="1"/>
    <xf numFmtId="0" fontId="13" fillId="6" borderId="1" xfId="1" applyFont="1" applyFill="1" applyBorder="1"/>
    <xf numFmtId="0" fontId="13" fillId="6" borderId="4" xfId="1" applyFont="1" applyFill="1" applyBorder="1"/>
    <xf numFmtId="0" fontId="8" fillId="0" borderId="0" xfId="0" applyFont="1"/>
    <xf numFmtId="0" fontId="16" fillId="6" borderId="0" xfId="1" applyFont="1" applyFill="1"/>
    <xf numFmtId="0" fontId="17" fillId="6" borderId="0" xfId="1" applyFont="1" applyFill="1"/>
    <xf numFmtId="0" fontId="15" fillId="6" borderId="2" xfId="1" applyFont="1" applyFill="1" applyBorder="1"/>
    <xf numFmtId="0" fontId="15" fillId="6" borderId="3" xfId="1" applyFont="1" applyFill="1" applyBorder="1"/>
    <xf numFmtId="0" fontId="15" fillId="6" borderId="0" xfId="1" applyFont="1" applyFill="1"/>
    <xf numFmtId="0" fontId="15" fillId="6" borderId="5" xfId="1" applyFont="1" applyFill="1" applyBorder="1"/>
    <xf numFmtId="0" fontId="15" fillId="6" borderId="6" xfId="1" applyFont="1" applyFill="1" applyBorder="1"/>
    <xf numFmtId="0" fontId="15" fillId="6" borderId="7" xfId="1" applyFont="1" applyFill="1" applyBorder="1"/>
    <xf numFmtId="0" fontId="15" fillId="6" borderId="8" xfId="1" applyFont="1" applyFill="1" applyBorder="1"/>
    <xf numFmtId="0" fontId="15" fillId="6" borderId="9" xfId="1" applyFont="1" applyFill="1" applyBorder="1"/>
    <xf numFmtId="0" fontId="15" fillId="6" borderId="10" xfId="1" applyFont="1" applyFill="1" applyBorder="1"/>
    <xf numFmtId="0" fontId="15" fillId="6" borderId="11" xfId="1" applyFont="1" applyFill="1" applyBorder="1"/>
    <xf numFmtId="0" fontId="14" fillId="6" borderId="0" xfId="1" applyFont="1" applyFill="1"/>
    <xf numFmtId="0" fontId="18" fillId="0" borderId="0" xfId="0" applyFont="1"/>
    <xf numFmtId="0" fontId="19" fillId="6" borderId="0" xfId="1" applyFont="1" applyFill="1"/>
    <xf numFmtId="0" fontId="11" fillId="6" borderId="0" xfId="1" applyFont="1" applyFill="1"/>
    <xf numFmtId="0" fontId="18" fillId="6" borderId="0" xfId="0" applyFont="1" applyFill="1"/>
    <xf numFmtId="0" fontId="9" fillId="6" borderId="0" xfId="0" applyFont="1" applyFill="1"/>
    <xf numFmtId="0" fontId="0" fillId="6" borderId="0" xfId="0" applyFill="1"/>
    <xf numFmtId="0" fontId="20" fillId="6" borderId="0" xfId="1" applyFont="1" applyFill="1"/>
    <xf numFmtId="0" fontId="8" fillId="6" borderId="0" xfId="0" applyFont="1" applyFill="1"/>
    <xf numFmtId="0" fontId="21" fillId="6" borderId="0" xfId="0" applyFont="1" applyFill="1"/>
    <xf numFmtId="0" fontId="12" fillId="6" borderId="0" xfId="1" applyFont="1" applyFill="1"/>
    <xf numFmtId="0" fontId="10" fillId="6" borderId="0" xfId="1" applyFont="1" applyFill="1" applyAlignment="1">
      <alignment horizontal="center"/>
    </xf>
    <xf numFmtId="0" fontId="22" fillId="0" borderId="0" xfId="0" applyFont="1"/>
    <xf numFmtId="0" fontId="22" fillId="6" borderId="0" xfId="0" applyFont="1" applyFill="1"/>
    <xf numFmtId="0" fontId="24" fillId="6" borderId="0" xfId="0" applyFont="1" applyFill="1"/>
    <xf numFmtId="0" fontId="26" fillId="6" borderId="0" xfId="0" applyFont="1" applyFill="1"/>
    <xf numFmtId="0" fontId="26" fillId="0" borderId="0" xfId="0" applyFont="1"/>
    <xf numFmtId="0" fontId="26" fillId="6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7" fillId="6" borderId="0" xfId="1" applyFont="1" applyFill="1"/>
    <xf numFmtId="0" fontId="28" fillId="6" borderId="0" xfId="1" applyFont="1" applyFill="1"/>
    <xf numFmtId="0" fontId="29" fillId="6" borderId="0" xfId="1" applyFont="1" applyFill="1"/>
    <xf numFmtId="0" fontId="30" fillId="6" borderId="0" xfId="0" applyFont="1" applyFill="1"/>
    <xf numFmtId="0" fontId="31" fillId="6" borderId="0" xfId="0" applyFont="1" applyFill="1"/>
    <xf numFmtId="0" fontId="24" fillId="0" borderId="0" xfId="0" applyFont="1" applyAlignment="1">
      <alignment horizontal="center"/>
    </xf>
    <xf numFmtId="0" fontId="24" fillId="0" borderId="0" xfId="0" applyFont="1"/>
    <xf numFmtId="0" fontId="15" fillId="6" borderId="0" xfId="1" applyFont="1" applyFill="1" applyAlignment="1">
      <alignment horizontal="left"/>
    </xf>
    <xf numFmtId="0" fontId="24" fillId="6" borderId="0" xfId="0" applyFont="1" applyFill="1" applyAlignment="1">
      <alignment vertical="top" wrapText="1"/>
    </xf>
    <xf numFmtId="0" fontId="24" fillId="0" borderId="0" xfId="0" applyFont="1" applyAlignment="1">
      <alignment vertical="top" wrapText="1"/>
    </xf>
    <xf numFmtId="0" fontId="3" fillId="8" borderId="12" xfId="1" applyFont="1" applyFill="1" applyBorder="1" applyAlignment="1">
      <alignment horizontal="center"/>
    </xf>
    <xf numFmtId="0" fontId="8" fillId="6" borderId="14" xfId="1" applyFont="1" applyFill="1" applyBorder="1" applyAlignment="1">
      <alignment horizontal="center"/>
    </xf>
    <xf numFmtId="49" fontId="8" fillId="6" borderId="14" xfId="1" applyNumberFormat="1" applyFont="1" applyFill="1" applyBorder="1" applyAlignment="1">
      <alignment horizontal="center"/>
    </xf>
    <xf numFmtId="187" fontId="8" fillId="2" borderId="14" xfId="0" applyNumberFormat="1" applyFont="1" applyFill="1" applyBorder="1"/>
    <xf numFmtId="0" fontId="7" fillId="2" borderId="14" xfId="0" applyFont="1" applyFill="1" applyBorder="1" applyAlignment="1">
      <alignment horizontal="center"/>
    </xf>
    <xf numFmtId="188" fontId="8" fillId="2" borderId="14" xfId="0" applyNumberFormat="1" applyFont="1" applyFill="1" applyBorder="1"/>
    <xf numFmtId="1" fontId="8" fillId="2" borderId="14" xfId="0" applyNumberFormat="1" applyFont="1" applyFill="1" applyBorder="1"/>
    <xf numFmtId="3" fontId="8" fillId="2" borderId="14" xfId="0" applyNumberFormat="1" applyFont="1" applyFill="1" applyBorder="1"/>
    <xf numFmtId="2" fontId="8" fillId="3" borderId="15" xfId="1" applyNumberFormat="1" applyFont="1" applyFill="1" applyBorder="1" applyAlignment="1">
      <alignment horizontal="right"/>
    </xf>
    <xf numFmtId="0" fontId="8" fillId="6" borderId="16" xfId="1" applyFont="1" applyFill="1" applyBorder="1" applyAlignment="1">
      <alignment horizontal="center"/>
    </xf>
    <xf numFmtId="49" fontId="8" fillId="6" borderId="16" xfId="1" applyNumberFormat="1" applyFont="1" applyFill="1" applyBorder="1" applyAlignment="1">
      <alignment horizontal="center"/>
    </xf>
    <xf numFmtId="0" fontId="8" fillId="3" borderId="13" xfId="1" applyFont="1" applyFill="1" applyBorder="1" applyAlignment="1">
      <alignment horizontal="right"/>
    </xf>
    <xf numFmtId="187" fontId="8" fillId="2" borderId="16" xfId="0" applyNumberFormat="1" applyFont="1" applyFill="1" applyBorder="1"/>
    <xf numFmtId="0" fontId="7" fillId="2" borderId="16" xfId="0" applyFont="1" applyFill="1" applyBorder="1" applyAlignment="1">
      <alignment horizontal="center"/>
    </xf>
    <xf numFmtId="188" fontId="8" fillId="2" borderId="16" xfId="0" applyNumberFormat="1" applyFont="1" applyFill="1" applyBorder="1"/>
    <xf numFmtId="1" fontId="8" fillId="2" borderId="16" xfId="0" applyNumberFormat="1" applyFont="1" applyFill="1" applyBorder="1"/>
    <xf numFmtId="3" fontId="8" fillId="2" borderId="16" xfId="0" applyNumberFormat="1" applyFont="1" applyFill="1" applyBorder="1"/>
    <xf numFmtId="2" fontId="8" fillId="3" borderId="13" xfId="1" applyNumberFormat="1" applyFont="1" applyFill="1" applyBorder="1" applyAlignment="1">
      <alignment horizontal="right"/>
    </xf>
    <xf numFmtId="0" fontId="8" fillId="6" borderId="17" xfId="1" applyFont="1" applyFill="1" applyBorder="1" applyAlignment="1">
      <alignment horizontal="center"/>
    </xf>
    <xf numFmtId="0" fontId="8" fillId="3" borderId="18" xfId="1" applyFont="1" applyFill="1" applyBorder="1" applyAlignment="1">
      <alignment horizontal="right"/>
    </xf>
    <xf numFmtId="187" fontId="8" fillId="2" borderId="17" xfId="0" applyNumberFormat="1" applyFont="1" applyFill="1" applyBorder="1"/>
    <xf numFmtId="0" fontId="7" fillId="2" borderId="17" xfId="0" applyFont="1" applyFill="1" applyBorder="1" applyAlignment="1">
      <alignment horizontal="center"/>
    </xf>
    <xf numFmtId="188" fontId="8" fillId="2" borderId="17" xfId="0" applyNumberFormat="1" applyFont="1" applyFill="1" applyBorder="1"/>
    <xf numFmtId="1" fontId="8" fillId="2" borderId="17" xfId="0" applyNumberFormat="1" applyFont="1" applyFill="1" applyBorder="1"/>
    <xf numFmtId="3" fontId="8" fillId="2" borderId="17" xfId="0" applyNumberFormat="1" applyFont="1" applyFill="1" applyBorder="1"/>
    <xf numFmtId="2" fontId="8" fillId="3" borderId="18" xfId="1" applyNumberFormat="1" applyFont="1" applyFill="1" applyBorder="1" applyAlignment="1">
      <alignment horizontal="right"/>
    </xf>
    <xf numFmtId="0" fontId="3" fillId="3" borderId="19" xfId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24" fillId="3" borderId="20" xfId="1" applyFont="1" applyFill="1" applyBorder="1" applyAlignment="1">
      <alignment horizontal="center" vertical="top" wrapText="1"/>
    </xf>
    <xf numFmtId="0" fontId="32" fillId="3" borderId="21" xfId="1" applyFont="1" applyFill="1" applyBorder="1" applyAlignment="1">
      <alignment horizontal="center"/>
    </xf>
    <xf numFmtId="0" fontId="34" fillId="0" borderId="22" xfId="0" applyFont="1" applyBorder="1"/>
    <xf numFmtId="0" fontId="15" fillId="6" borderId="22" xfId="1" applyFont="1" applyFill="1" applyBorder="1"/>
    <xf numFmtId="0" fontId="15" fillId="6" borderId="23" xfId="1" applyFont="1" applyFill="1" applyBorder="1"/>
    <xf numFmtId="0" fontId="33" fillId="3" borderId="21" xfId="1" applyFont="1" applyFill="1" applyBorder="1" applyAlignment="1">
      <alignment horizontal="center"/>
    </xf>
    <xf numFmtId="0" fontId="33" fillId="3" borderId="24" xfId="1" applyFont="1" applyFill="1" applyBorder="1" applyAlignment="1">
      <alignment horizontal="center"/>
    </xf>
    <xf numFmtId="0" fontId="9" fillId="6" borderId="23" xfId="0" applyFont="1" applyFill="1" applyBorder="1"/>
    <xf numFmtId="0" fontId="33" fillId="3" borderId="25" xfId="1" applyFont="1" applyFill="1" applyBorder="1" applyAlignment="1">
      <alignment horizontal="center"/>
    </xf>
    <xf numFmtId="0" fontId="34" fillId="0" borderId="26" xfId="0" applyFont="1" applyBorder="1"/>
    <xf numFmtId="0" fontId="15" fillId="6" borderId="26" xfId="1" applyFont="1" applyFill="1" applyBorder="1"/>
    <xf numFmtId="0" fontId="15" fillId="6" borderId="27" xfId="1" applyFont="1" applyFill="1" applyBorder="1"/>
    <xf numFmtId="0" fontId="34" fillId="0" borderId="0" xfId="0" applyFont="1"/>
    <xf numFmtId="0" fontId="15" fillId="6" borderId="29" xfId="1" applyFont="1" applyFill="1" applyBorder="1"/>
    <xf numFmtId="0" fontId="34" fillId="0" borderId="31" xfId="0" applyFont="1" applyBorder="1"/>
    <xf numFmtId="0" fontId="15" fillId="6" borderId="31" xfId="1" applyFont="1" applyFill="1" applyBorder="1"/>
    <xf numFmtId="0" fontId="15" fillId="6" borderId="31" xfId="1" applyFont="1" applyFill="1" applyBorder="1" applyAlignment="1">
      <alignment horizontal="left"/>
    </xf>
    <xf numFmtId="0" fontId="15" fillId="6" borderId="32" xfId="1" applyFont="1" applyFill="1" applyBorder="1"/>
    <xf numFmtId="0" fontId="32" fillId="3" borderId="28" xfId="1" applyFont="1" applyFill="1" applyBorder="1" applyAlignment="1">
      <alignment horizontal="center"/>
    </xf>
    <xf numFmtId="0" fontId="32" fillId="3" borderId="30" xfId="1" applyFont="1" applyFill="1" applyBorder="1" applyAlignment="1">
      <alignment horizontal="center"/>
    </xf>
    <xf numFmtId="0" fontId="35" fillId="10" borderId="34" xfId="0" applyFont="1" applyFill="1" applyBorder="1" applyAlignment="1">
      <alignment horizontal="center" vertical="center" wrapText="1"/>
    </xf>
    <xf numFmtId="0" fontId="36" fillId="10" borderId="35" xfId="0" applyFont="1" applyFill="1" applyBorder="1" applyAlignment="1">
      <alignment horizontal="center" vertical="center" wrapText="1"/>
    </xf>
    <xf numFmtId="0" fontId="35" fillId="10" borderId="35" xfId="0" applyFont="1" applyFill="1" applyBorder="1" applyAlignment="1">
      <alignment horizontal="center" vertical="center" wrapText="1"/>
    </xf>
    <xf numFmtId="0" fontId="36" fillId="10" borderId="36" xfId="0" applyFont="1" applyFill="1" applyBorder="1" applyAlignment="1">
      <alignment horizontal="center" vertical="center" wrapText="1"/>
    </xf>
    <xf numFmtId="3" fontId="9" fillId="6" borderId="0" xfId="0" applyNumberFormat="1" applyFont="1" applyFill="1"/>
    <xf numFmtId="0" fontId="37" fillId="3" borderId="13" xfId="1" applyFont="1" applyFill="1" applyBorder="1" applyAlignment="1">
      <alignment horizontal="right"/>
    </xf>
    <xf numFmtId="3" fontId="9" fillId="0" borderId="0" xfId="0" applyNumberFormat="1" applyFont="1"/>
    <xf numFmtId="3" fontId="18" fillId="0" borderId="0" xfId="0" applyNumberFormat="1" applyFont="1"/>
    <xf numFmtId="0" fontId="37" fillId="3" borderId="18" xfId="1" applyFont="1" applyFill="1" applyBorder="1" applyAlignment="1">
      <alignment horizontal="right"/>
    </xf>
    <xf numFmtId="0" fontId="37" fillId="3" borderId="15" xfId="1" applyFont="1" applyFill="1" applyBorder="1" applyAlignment="1">
      <alignment horizontal="right"/>
    </xf>
    <xf numFmtId="3" fontId="35" fillId="9" borderId="33" xfId="0" applyNumberFormat="1" applyFont="1" applyFill="1" applyBorder="1" applyAlignment="1">
      <alignment horizontal="right" vertical="center" wrapText="1"/>
    </xf>
    <xf numFmtId="3" fontId="18" fillId="6" borderId="0" xfId="0" applyNumberFormat="1" applyFont="1" applyFill="1"/>
    <xf numFmtId="3" fontId="18" fillId="11" borderId="0" xfId="0" applyNumberFormat="1" applyFont="1" applyFill="1"/>
    <xf numFmtId="0" fontId="38" fillId="12" borderId="0" xfId="1" applyFont="1" applyFill="1"/>
    <xf numFmtId="0" fontId="28" fillId="12" borderId="0" xfId="1" applyFont="1" applyFill="1"/>
    <xf numFmtId="3" fontId="18" fillId="12" borderId="0" xfId="0" applyNumberFormat="1" applyFont="1" applyFill="1"/>
    <xf numFmtId="0" fontId="18" fillId="12" borderId="0" xfId="0" applyFont="1" applyFill="1"/>
    <xf numFmtId="0" fontId="0" fillId="12" borderId="0" xfId="0" applyFill="1"/>
    <xf numFmtId="3" fontId="8" fillId="3" borderId="13" xfId="1" applyNumberFormat="1" applyFont="1" applyFill="1" applyBorder="1" applyAlignment="1">
      <alignment horizontal="right"/>
    </xf>
    <xf numFmtId="3" fontId="18" fillId="13" borderId="0" xfId="0" applyNumberFormat="1" applyFont="1" applyFill="1"/>
    <xf numFmtId="0" fontId="18" fillId="13" borderId="0" xfId="0" applyFont="1" applyFill="1"/>
    <xf numFmtId="0" fontId="18" fillId="11" borderId="0" xfId="0" applyFont="1" applyFill="1"/>
    <xf numFmtId="0" fontId="18" fillId="14" borderId="0" xfId="0" applyFont="1" applyFill="1"/>
    <xf numFmtId="0" fontId="0" fillId="14" borderId="0" xfId="0" applyFill="1"/>
    <xf numFmtId="0" fontId="41" fillId="0" borderId="0" xfId="1" applyFont="1"/>
    <xf numFmtId="49" fontId="8" fillId="6" borderId="42" xfId="1" applyNumberFormat="1" applyFont="1" applyFill="1" applyBorder="1" applyAlignment="1">
      <alignment horizontal="center"/>
    </xf>
    <xf numFmtId="0" fontId="8" fillId="6" borderId="42" xfId="1" applyFont="1" applyFill="1" applyBorder="1" applyAlignment="1">
      <alignment horizontal="center"/>
    </xf>
    <xf numFmtId="0" fontId="38" fillId="6" borderId="0" xfId="1" applyFont="1" applyFill="1" applyAlignment="1">
      <alignment horizontal="right"/>
    </xf>
    <xf numFmtId="3" fontId="39" fillId="12" borderId="42" xfId="0" applyNumberFormat="1" applyFont="1" applyFill="1" applyBorder="1"/>
    <xf numFmtId="0" fontId="2" fillId="12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2" fillId="12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3" fontId="18" fillId="12" borderId="42" xfId="0" applyNumberFormat="1" applyFont="1" applyFill="1" applyBorder="1"/>
    <xf numFmtId="3" fontId="37" fillId="3" borderId="15" xfId="1" applyNumberFormat="1" applyFont="1" applyFill="1" applyBorder="1" applyAlignment="1">
      <alignment horizontal="right"/>
    </xf>
    <xf numFmtId="0" fontId="36" fillId="9" borderId="37" xfId="0" applyFont="1" applyFill="1" applyBorder="1" applyAlignment="1" applyProtection="1">
      <alignment horizontal="center" vertical="center" wrapText="1"/>
      <protection locked="0"/>
    </xf>
    <xf numFmtId="3" fontId="35" fillId="9" borderId="33" xfId="0" applyNumberFormat="1" applyFont="1" applyFill="1" applyBorder="1" applyAlignment="1" applyProtection="1">
      <alignment horizontal="center" vertical="center" wrapText="1"/>
      <protection locked="0"/>
    </xf>
    <xf numFmtId="0" fontId="36" fillId="9" borderId="33" xfId="0" applyFont="1" applyFill="1" applyBorder="1" applyAlignment="1" applyProtection="1">
      <alignment horizontal="center" vertical="center" wrapText="1"/>
      <protection locked="0"/>
    </xf>
    <xf numFmtId="3" fontId="35" fillId="9" borderId="38" xfId="0" applyNumberFormat="1" applyFont="1" applyFill="1" applyBorder="1" applyAlignment="1" applyProtection="1">
      <alignment horizontal="center" vertical="center" wrapText="1"/>
      <protection locked="0"/>
    </xf>
    <xf numFmtId="0" fontId="35" fillId="9" borderId="33" xfId="0" applyFont="1" applyFill="1" applyBorder="1" applyAlignment="1" applyProtection="1">
      <alignment horizontal="center" vertical="center" wrapText="1"/>
      <protection locked="0"/>
    </xf>
    <xf numFmtId="0" fontId="35" fillId="9" borderId="38" xfId="0" applyFont="1" applyFill="1" applyBorder="1" applyAlignment="1" applyProtection="1">
      <alignment horizontal="center" vertical="center" wrapText="1"/>
      <protection locked="0"/>
    </xf>
    <xf numFmtId="0" fontId="36" fillId="9" borderId="39" xfId="0" applyFont="1" applyFill="1" applyBorder="1" applyAlignment="1" applyProtection="1">
      <alignment horizontal="center" vertical="center" wrapText="1"/>
      <protection locked="0"/>
    </xf>
    <xf numFmtId="0" fontId="35" fillId="9" borderId="40" xfId="0" applyFont="1" applyFill="1" applyBorder="1" applyAlignment="1" applyProtection="1">
      <alignment horizontal="center" vertical="center" wrapText="1"/>
      <protection locked="0"/>
    </xf>
    <xf numFmtId="0" fontId="36" fillId="9" borderId="40" xfId="0" applyFont="1" applyFill="1" applyBorder="1" applyAlignment="1" applyProtection="1">
      <alignment horizontal="center" vertical="center" wrapText="1"/>
      <protection locked="0"/>
    </xf>
    <xf numFmtId="0" fontId="35" fillId="9" borderId="41" xfId="0" applyFont="1" applyFill="1" applyBorder="1" applyAlignment="1" applyProtection="1">
      <alignment horizontal="center" vertical="center" wrapText="1"/>
      <protection locked="0"/>
    </xf>
    <xf numFmtId="3" fontId="18" fillId="0" borderId="42" xfId="0" applyNumberFormat="1" applyFont="1" applyBorder="1" applyProtection="1">
      <protection locked="0"/>
    </xf>
    <xf numFmtId="0" fontId="42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1" fillId="6" borderId="0" xfId="1" applyFont="1" applyFill="1" applyProtection="1">
      <protection locked="0"/>
    </xf>
    <xf numFmtId="0" fontId="40" fillId="6" borderId="0" xfId="0" applyFont="1" applyFill="1" applyProtection="1">
      <protection locked="0"/>
    </xf>
    <xf numFmtId="0" fontId="41" fillId="14" borderId="0" xfId="1" applyFont="1" applyFill="1" applyProtection="1">
      <protection locked="0"/>
    </xf>
    <xf numFmtId="0" fontId="25" fillId="7" borderId="42" xfId="0" applyFont="1" applyFill="1" applyBorder="1"/>
    <xf numFmtId="0" fontId="23" fillId="4" borderId="42" xfId="1" applyFont="1" applyFill="1" applyBorder="1"/>
    <xf numFmtId="0" fontId="26" fillId="4" borderId="42" xfId="0" applyFont="1" applyFill="1" applyBorder="1"/>
    <xf numFmtId="0" fontId="23" fillId="4" borderId="42" xfId="1" applyFont="1" applyFill="1" applyBorder="1" applyAlignment="1">
      <alignment horizontal="left" indent="2"/>
    </xf>
    <xf numFmtId="2" fontId="23" fillId="4" borderId="42" xfId="1" applyNumberFormat="1" applyFont="1" applyFill="1" applyBorder="1"/>
    <xf numFmtId="2" fontId="26" fillId="4" borderId="42" xfId="0" applyNumberFormat="1" applyFont="1" applyFill="1" applyBorder="1"/>
    <xf numFmtId="0" fontId="23" fillId="5" borderId="42" xfId="1" applyFont="1" applyFill="1" applyBorder="1"/>
    <xf numFmtId="2" fontId="23" fillId="5" borderId="42" xfId="1" applyNumberFormat="1" applyFont="1" applyFill="1" applyBorder="1"/>
    <xf numFmtId="2" fontId="26" fillId="5" borderId="42" xfId="0" applyNumberFormat="1" applyFont="1" applyFill="1" applyBorder="1"/>
    <xf numFmtId="0" fontId="23" fillId="5" borderId="42" xfId="1" applyFont="1" applyFill="1" applyBorder="1" applyAlignment="1">
      <alignment horizontal="left" indent="2"/>
    </xf>
    <xf numFmtId="0" fontId="23" fillId="5" borderId="42" xfId="1" applyFont="1" applyFill="1" applyBorder="1" applyAlignment="1">
      <alignment horizontal="left" vertical="center" indent="2"/>
    </xf>
    <xf numFmtId="2" fontId="23" fillId="5" borderId="42" xfId="1" applyNumberFormat="1" applyFont="1" applyFill="1" applyBorder="1" applyAlignment="1">
      <alignment vertical="center"/>
    </xf>
    <xf numFmtId="2" fontId="26" fillId="5" borderId="42" xfId="0" applyNumberFormat="1" applyFont="1" applyFill="1" applyBorder="1" applyAlignment="1">
      <alignment vertical="center"/>
    </xf>
    <xf numFmtId="0" fontId="23" fillId="15" borderId="42" xfId="1" applyFont="1" applyFill="1" applyBorder="1"/>
    <xf numFmtId="2" fontId="23" fillId="15" borderId="42" xfId="1" applyNumberFormat="1" applyFont="1" applyFill="1" applyBorder="1"/>
    <xf numFmtId="2" fontId="26" fillId="15" borderId="42" xfId="0" applyNumberFormat="1" applyFont="1" applyFill="1" applyBorder="1"/>
    <xf numFmtId="0" fontId="43" fillId="6" borderId="0" xfId="0" applyFont="1" applyFill="1"/>
    <xf numFmtId="0" fontId="25" fillId="7" borderId="42" xfId="0" applyFont="1" applyFill="1" applyBorder="1" applyAlignment="1">
      <alignment horizontal="center" vertical="center"/>
    </xf>
    <xf numFmtId="0" fontId="25" fillId="7" borderId="42" xfId="0" applyFont="1" applyFill="1" applyBorder="1" applyAlignment="1">
      <alignment horizontal="center"/>
    </xf>
    <xf numFmtId="0" fontId="0" fillId="0" borderId="42" xfId="0" applyBorder="1"/>
  </cellXfs>
  <cellStyles count="4">
    <cellStyle name="Normal" xfId="0" builtinId="0"/>
    <cellStyle name="Normal 2" xfId="2" xr:uid="{00000000-0005-0000-0000-000000000000}"/>
    <cellStyle name="ปกติ 2" xfId="1" xr:uid="{00000000-0005-0000-0000-000002000000}"/>
    <cellStyle name="ปกติ 2 2" xfId="3" xr:uid="{00000000-0005-0000-0000-000003000000}"/>
  </cellStyles>
  <dxfs count="0"/>
  <tableStyles count="0" defaultTableStyle="TableStyleMedium9" defaultPivotStyle="PivotStyleLight16"/>
  <colors>
    <mruColors>
      <color rgb="FFFF66FF"/>
      <color rgb="FF3333FF"/>
      <color rgb="FF465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916757" y="3724487"/>
          <a:ext cx="3609763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6200000" flipH="1">
          <a:off x="11172615" y="4087918"/>
          <a:ext cx="716284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7916757" y="3724487"/>
          <a:ext cx="3609763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rot="16200000" flipH="1">
          <a:off x="11172615" y="4087918"/>
          <a:ext cx="716284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7916757" y="3724487"/>
          <a:ext cx="3609763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16200000" flipH="1">
          <a:off x="11172615" y="4087918"/>
          <a:ext cx="716284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951C959F-241A-4DA6-956D-1469F606A4F6}"/>
            </a:ext>
          </a:extLst>
        </xdr:cNvPr>
        <xdr:cNvCxnSpPr/>
      </xdr:nvCxnSpPr>
      <xdr:spPr>
        <a:xfrm>
          <a:off x="7916757" y="3724487"/>
          <a:ext cx="3609763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D7A26E75-BF83-4209-8883-465886DAC872}"/>
            </a:ext>
          </a:extLst>
        </xdr:cNvPr>
        <xdr:cNvCxnSpPr/>
      </xdr:nvCxnSpPr>
      <xdr:spPr>
        <a:xfrm rot="16200000" flipH="1">
          <a:off x="11172615" y="4087918"/>
          <a:ext cx="716284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B248442D-498E-460D-AA75-D7F879804D38}"/>
            </a:ext>
          </a:extLst>
        </xdr:cNvPr>
        <xdr:cNvCxnSpPr/>
      </xdr:nvCxnSpPr>
      <xdr:spPr>
        <a:xfrm>
          <a:off x="7758642" y="3840692"/>
          <a:ext cx="3522133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553D12A5-B023-426C-BEA2-1721ED20C6DB}"/>
            </a:ext>
          </a:extLst>
        </xdr:cNvPr>
        <xdr:cNvCxnSpPr/>
      </xdr:nvCxnSpPr>
      <xdr:spPr>
        <a:xfrm rot="16200000" flipH="1">
          <a:off x="10913535" y="4217458"/>
          <a:ext cx="742954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214E5B2E-7359-451A-A5AD-C6B12A0148E2}"/>
            </a:ext>
          </a:extLst>
        </xdr:cNvPr>
        <xdr:cNvCxnSpPr/>
      </xdr:nvCxnSpPr>
      <xdr:spPr>
        <a:xfrm>
          <a:off x="7758642" y="3840692"/>
          <a:ext cx="3522133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174C7050-1526-4191-8883-5484BED3A81B}"/>
            </a:ext>
          </a:extLst>
        </xdr:cNvPr>
        <xdr:cNvCxnSpPr/>
      </xdr:nvCxnSpPr>
      <xdr:spPr>
        <a:xfrm rot="16200000" flipH="1">
          <a:off x="10913535" y="4217458"/>
          <a:ext cx="742954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428FF19-3BF4-4098-86FD-5FA742FBD3BB}"/>
            </a:ext>
          </a:extLst>
        </xdr:cNvPr>
        <xdr:cNvCxnSpPr/>
      </xdr:nvCxnSpPr>
      <xdr:spPr>
        <a:xfrm>
          <a:off x="7758642" y="3840692"/>
          <a:ext cx="3522133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2EF97136-9849-49E5-BD6E-D4CDB643E2E4}"/>
            </a:ext>
          </a:extLst>
        </xdr:cNvPr>
        <xdr:cNvCxnSpPr/>
      </xdr:nvCxnSpPr>
      <xdr:spPr>
        <a:xfrm rot="16200000" flipH="1">
          <a:off x="10913535" y="4217458"/>
          <a:ext cx="742954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52917</xdr:colOff>
      <xdr:row>20</xdr:row>
      <xdr:rowOff>116417</xdr:rowOff>
    </xdr:from>
    <xdr:to>
      <xdr:col>15</xdr:col>
      <xdr:colOff>317500</xdr:colOff>
      <xdr:row>20</xdr:row>
      <xdr:rowOff>118005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7450667" y="3831167"/>
          <a:ext cx="3143250" cy="1588"/>
        </a:xfrm>
        <a:prstGeom prst="straightConnector1">
          <a:avLst/>
        </a:prstGeom>
        <a:ln w="25400"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321736</xdr:colOff>
      <xdr:row>20</xdr:row>
      <xdr:rowOff>121707</xdr:rowOff>
    </xdr:from>
    <xdr:to>
      <xdr:col>15</xdr:col>
      <xdr:colOff>321737</xdr:colOff>
      <xdr:row>24</xdr:row>
      <xdr:rowOff>102661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rot="16200000" flipH="1">
          <a:off x="10237260" y="4197350"/>
          <a:ext cx="721787" cy="1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348"/>
  <sheetViews>
    <sheetView tabSelected="1" workbookViewId="0">
      <selection activeCell="G27" sqref="G27"/>
    </sheetView>
  </sheetViews>
  <sheetFormatPr defaultColWidth="9.140625" defaultRowHeight="12.75" x14ac:dyDescent="0.2"/>
  <cols>
    <col min="1" max="1" width="5.140625" style="31" customWidth="1"/>
    <col min="2" max="2" width="25.5703125" style="30" bestFit="1" customWidth="1"/>
    <col min="3" max="8" width="8.85546875" style="30" customWidth="1"/>
    <col min="9" max="29" width="9.140625" style="31"/>
    <col min="30" max="16384" width="9.140625" style="30"/>
  </cols>
  <sheetData>
    <row r="1" spans="1:29" s="31" customFormat="1" x14ac:dyDescent="0.2"/>
    <row r="2" spans="1:29" s="31" customFormat="1" ht="15" x14ac:dyDescent="0.2">
      <c r="B2" s="40" t="s">
        <v>118</v>
      </c>
    </row>
    <row r="3" spans="1:29" s="31" customFormat="1" ht="15" x14ac:dyDescent="0.2">
      <c r="B3" s="40" t="s">
        <v>283</v>
      </c>
    </row>
    <row r="4" spans="1:29" s="32" customFormat="1" ht="10.5" x14ac:dyDescent="0.15"/>
    <row r="5" spans="1:29" s="34" customFormat="1" ht="17.25" customHeight="1" x14ac:dyDescent="0.2">
      <c r="A5" s="33"/>
      <c r="B5" s="164" t="s">
        <v>25</v>
      </c>
      <c r="C5" s="165" t="s">
        <v>117</v>
      </c>
      <c r="D5" s="165"/>
      <c r="E5" s="165"/>
      <c r="F5" s="165"/>
      <c r="G5" s="165"/>
      <c r="H5" s="165"/>
      <c r="I5" s="166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34" customFormat="1" ht="17.25" customHeight="1" x14ac:dyDescent="0.2">
      <c r="A6" s="33"/>
      <c r="B6" s="164"/>
      <c r="C6" s="147">
        <v>2560</v>
      </c>
      <c r="D6" s="147">
        <v>2561</v>
      </c>
      <c r="E6" s="147">
        <v>2562</v>
      </c>
      <c r="F6" s="147">
        <v>2563</v>
      </c>
      <c r="G6" s="147">
        <v>2564</v>
      </c>
      <c r="H6" s="147">
        <v>2565</v>
      </c>
      <c r="I6" s="147">
        <v>2566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s="34" customFormat="1" ht="17.25" customHeight="1" x14ac:dyDescent="0.2">
      <c r="A7" s="33"/>
      <c r="B7" s="148" t="s">
        <v>116</v>
      </c>
      <c r="C7" s="148"/>
      <c r="D7" s="149"/>
      <c r="E7" s="149"/>
      <c r="F7" s="149"/>
      <c r="G7" s="149"/>
      <c r="H7" s="149"/>
      <c r="I7" s="14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s="34" customFormat="1" ht="17.25" customHeight="1" x14ac:dyDescent="0.2">
      <c r="A8" s="33"/>
      <c r="B8" s="150" t="s">
        <v>113</v>
      </c>
      <c r="C8" s="151">
        <f>'อายุคาดเฉลี่ยปี 2560'!P62</f>
        <v>74.502399926100921</v>
      </c>
      <c r="D8" s="152">
        <f>'อายุคาดเฉลี่ยปี 2561'!P62</f>
        <v>74.817979644784018</v>
      </c>
      <c r="E8" s="152">
        <f>'อายุคาดเฉลี่ยปี 2562'!P62</f>
        <v>75.855168610107555</v>
      </c>
      <c r="F8" s="152">
        <f>'อายุคาดเฉลี่ยปี 2563'!P62</f>
        <v>75.735088800547032</v>
      </c>
      <c r="G8" s="152">
        <f>'อายุคาดเฉลี่ยปี 2564'!P62</f>
        <v>74.13613082054421</v>
      </c>
      <c r="H8" s="152">
        <f>'อายุคาดเฉลี่ยปี 2565'!P62</f>
        <v>73.915791279598125</v>
      </c>
      <c r="I8" s="152">
        <f>'อายุคาดเฉลี่ยปี 2566'!P62</f>
        <v>75.418406553678963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s="34" customFormat="1" ht="17.25" customHeight="1" x14ac:dyDescent="0.2">
      <c r="A9" s="33"/>
      <c r="B9" s="150" t="s">
        <v>114</v>
      </c>
      <c r="C9" s="151">
        <f>'อายุคาดเฉลี่ยปี 2560'!P91</f>
        <v>81.295990464212807</v>
      </c>
      <c r="D9" s="152">
        <f>'อายุคาดเฉลี่ยปี 2561'!P91</f>
        <v>81.358866038161651</v>
      </c>
      <c r="E9" s="152">
        <f>'อายุคาดเฉลี่ยปี 2562'!P91</f>
        <v>82.408890651522256</v>
      </c>
      <c r="F9" s="152">
        <f>'อายุคาดเฉลี่ยปี 2563'!P91</f>
        <v>82.034535565061461</v>
      </c>
      <c r="G9" s="152">
        <f>'อายุคาดเฉลี่ยปี 2566'!P91</f>
        <v>81.553088747225672</v>
      </c>
      <c r="H9" s="152">
        <f>'อายุคาดเฉลี่ยปี 2565'!P91</f>
        <v>80.664294626038753</v>
      </c>
      <c r="I9" s="152">
        <f>'อายุคาดเฉลี่ยปี 2566'!P91</f>
        <v>81.553088747225672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s="34" customFormat="1" ht="17.25" customHeight="1" x14ac:dyDescent="0.2">
      <c r="A10" s="33"/>
      <c r="B10" s="150" t="s">
        <v>115</v>
      </c>
      <c r="C10" s="151">
        <f>'อายุคาดเฉลี่ยปี 2560'!P33</f>
        <v>77.972199228172272</v>
      </c>
      <c r="D10" s="152">
        <f>'อายุคาดเฉลี่ยปี 2561'!P33</f>
        <v>78.167323446791315</v>
      </c>
      <c r="E10" s="152">
        <f>'อายุคาดเฉลี่ยปี 2562'!P33</f>
        <v>79.228333537278218</v>
      </c>
      <c r="F10" s="152">
        <f>'อายุคาดเฉลี่ยปี 2563'!P33</f>
        <v>78.948436372496886</v>
      </c>
      <c r="G10" s="152">
        <f>'อายุคาดเฉลี่ยปี 2566'!P33</f>
        <v>78.548151994551375</v>
      </c>
      <c r="H10" s="152">
        <f>'อายุคาดเฉลี่ยปี 2565'!P33</f>
        <v>77.340375443797157</v>
      </c>
      <c r="I10" s="152">
        <f>'อายุคาดเฉลี่ยปี 2566'!P33</f>
        <v>78.548151994551375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s="34" customFormat="1" ht="3.6" customHeight="1" x14ac:dyDescent="0.2">
      <c r="A11" s="33"/>
      <c r="B11" s="160"/>
      <c r="C11" s="161"/>
      <c r="D11" s="162"/>
      <c r="E11" s="162"/>
      <c r="F11" s="162"/>
      <c r="G11" s="162"/>
      <c r="H11" s="162"/>
      <c r="I11" s="16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s="34" customFormat="1" ht="17.25" customHeight="1" x14ac:dyDescent="0.2">
      <c r="A12" s="33"/>
      <c r="B12" s="153" t="s">
        <v>32</v>
      </c>
      <c r="C12" s="154"/>
      <c r="D12" s="155"/>
      <c r="E12" s="155"/>
      <c r="F12" s="155"/>
      <c r="G12" s="155"/>
      <c r="H12" s="155"/>
      <c r="I12" s="15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s="34" customFormat="1" ht="17.25" customHeight="1" x14ac:dyDescent="0.2">
      <c r="A13" s="33"/>
      <c r="B13" s="156" t="s">
        <v>113</v>
      </c>
      <c r="C13" s="154">
        <f>'อายุคาดเฉลี่ยปี 2560'!P75</f>
        <v>21.904963406083684</v>
      </c>
      <c r="D13" s="155">
        <f>'อายุคาดเฉลี่ยปี 2561'!P75</f>
        <v>22.24162972379672</v>
      </c>
      <c r="E13" s="155">
        <f>'อายุคาดเฉลี่ยปี 2562'!P75</f>
        <v>22.838536876952986</v>
      </c>
      <c r="F13" s="155">
        <f>'อายุคาดเฉลี่ยปี 2563'!P75</f>
        <v>22.862656737513156</v>
      </c>
      <c r="G13" s="155">
        <f>'อายุคาดเฉลี่ยปี 2564'!P75</f>
        <v>21.130697396858597</v>
      </c>
      <c r="H13" s="155">
        <f>'อายุคาดเฉลี่ยปี 2565'!P75</f>
        <v>20.905901905092929</v>
      </c>
      <c r="I13" s="155">
        <f>'อายุคาดเฉลี่ยปี 2566'!P75</f>
        <v>22.298852749697328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s="34" customFormat="1" ht="17.25" customHeight="1" x14ac:dyDescent="0.2">
      <c r="A14" s="33"/>
      <c r="B14" s="156" t="s">
        <v>114</v>
      </c>
      <c r="C14" s="154">
        <f>'อายุคาดเฉลี่ยปี 2560'!P104</f>
        <v>25.422129573110865</v>
      </c>
      <c r="D14" s="155">
        <f>'อายุคาดเฉลี่ยปี 2561'!P104</f>
        <v>25.587605152986164</v>
      </c>
      <c r="E14" s="155">
        <f>'อายุคาดเฉลี่ยปี 2562'!P104</f>
        <v>26.143637083068288</v>
      </c>
      <c r="F14" s="155">
        <f>'อายุคาดเฉลี่ยปี 2563'!P104</f>
        <v>25.973100159758385</v>
      </c>
      <c r="G14" s="155">
        <f>'อายุคาดเฉลี่ยปี 2564'!P104</f>
        <v>24.701096148379698</v>
      </c>
      <c r="H14" s="155">
        <f>'อายุคาดเฉลี่ยปี 2565'!P104</f>
        <v>24.484807568591016</v>
      </c>
      <c r="I14" s="155">
        <f>'อายุคาดเฉลี่ยปี 2566'!P104</f>
        <v>25.234610259007226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s="36" customFormat="1" ht="24" customHeight="1" x14ac:dyDescent="0.2">
      <c r="A15" s="35"/>
      <c r="B15" s="157" t="s">
        <v>115</v>
      </c>
      <c r="C15" s="158">
        <f>'อายุคาดเฉลี่ยปี 2560'!P46</f>
        <v>23.8253190112972</v>
      </c>
      <c r="D15" s="159">
        <f>'อายุคาดเฉลี่ยปี 2561'!P46</f>
        <v>24.065339579351807</v>
      </c>
      <c r="E15" s="159">
        <f>'อายุคาดเฉลี่ยปี 2562'!P46</f>
        <v>24.664003028412083</v>
      </c>
      <c r="F15" s="159">
        <f>'อายุคาดเฉลี่ยปี 2563'!P46</f>
        <v>24.55365377406676</v>
      </c>
      <c r="G15" s="159">
        <f>'อายุคาดเฉลี่ยปี 2564'!P46</f>
        <v>23.053449451891609</v>
      </c>
      <c r="H15" s="159">
        <f>'อายุคาดเฉลี่ยปี 2565'!P46</f>
        <v>22.840393628678036</v>
      </c>
      <c r="I15" s="159">
        <f>'อายุคาดเฉลี่ยปี 2566'!P46</f>
        <v>23.907543118041023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s="32" customFormat="1" ht="10.5" x14ac:dyDescent="0.15"/>
    <row r="17" spans="2:2" s="32" customFormat="1" ht="10.5" x14ac:dyDescent="0.15"/>
    <row r="18" spans="2:2" s="31" customFormat="1" x14ac:dyDescent="0.2">
      <c r="B18" s="31" t="s">
        <v>290</v>
      </c>
    </row>
    <row r="19" spans="2:2" s="31" customFormat="1" x14ac:dyDescent="0.2">
      <c r="B19" s="41" t="s">
        <v>282</v>
      </c>
    </row>
    <row r="20" spans="2:2" s="31" customFormat="1" x14ac:dyDescent="0.2">
      <c r="B20" s="31" t="s">
        <v>110</v>
      </c>
    </row>
    <row r="21" spans="2:2" s="31" customFormat="1" x14ac:dyDescent="0.2">
      <c r="B21" s="163" t="s">
        <v>291</v>
      </c>
    </row>
    <row r="22" spans="2:2" s="31" customFormat="1" x14ac:dyDescent="0.2">
      <c r="B22" s="31" t="s">
        <v>266</v>
      </c>
    </row>
    <row r="23" spans="2:2" s="31" customFormat="1" x14ac:dyDescent="0.2">
      <c r="B23" s="31" t="s">
        <v>267</v>
      </c>
    </row>
    <row r="24" spans="2:2" s="31" customFormat="1" x14ac:dyDescent="0.2">
      <c r="B24" s="31" t="s">
        <v>306</v>
      </c>
    </row>
    <row r="25" spans="2:2" s="31" customFormat="1" x14ac:dyDescent="0.2">
      <c r="B25" s="31" t="s">
        <v>318</v>
      </c>
    </row>
    <row r="26" spans="2:2" s="31" customFormat="1" x14ac:dyDescent="0.2">
      <c r="B26" s="163" t="s">
        <v>292</v>
      </c>
    </row>
    <row r="27" spans="2:2" s="31" customFormat="1" x14ac:dyDescent="0.2">
      <c r="B27" s="31" t="s">
        <v>278</v>
      </c>
    </row>
    <row r="28" spans="2:2" s="31" customFormat="1" x14ac:dyDescent="0.2">
      <c r="B28" s="31" t="s">
        <v>297</v>
      </c>
    </row>
    <row r="29" spans="2:2" s="31" customFormat="1" x14ac:dyDescent="0.2">
      <c r="B29" s="31" t="s">
        <v>280</v>
      </c>
    </row>
    <row r="30" spans="2:2" s="31" customFormat="1" x14ac:dyDescent="0.2">
      <c r="B30" s="31" t="s">
        <v>310</v>
      </c>
    </row>
    <row r="31" spans="2:2" s="31" customFormat="1" x14ac:dyDescent="0.2"/>
    <row r="32" spans="2:2" s="31" customFormat="1" x14ac:dyDescent="0.2"/>
    <row r="33" s="31" customFormat="1" x14ac:dyDescent="0.2"/>
    <row r="34" s="31" customFormat="1" x14ac:dyDescent="0.2"/>
    <row r="35" s="31" customFormat="1" x14ac:dyDescent="0.2"/>
    <row r="36" s="31" customFormat="1" x14ac:dyDescent="0.2"/>
    <row r="37" s="31" customFormat="1" x14ac:dyDescent="0.2"/>
    <row r="38" s="31" customFormat="1" x14ac:dyDescent="0.2"/>
    <row r="39" s="31" customFormat="1" x14ac:dyDescent="0.2"/>
    <row r="40" s="31" customFormat="1" x14ac:dyDescent="0.2"/>
    <row r="41" s="31" customFormat="1" x14ac:dyDescent="0.2"/>
    <row r="42" s="31" customFormat="1" x14ac:dyDescent="0.2"/>
    <row r="43" s="31" customFormat="1" x14ac:dyDescent="0.2"/>
    <row r="44" s="31" customFormat="1" x14ac:dyDescent="0.2"/>
    <row r="45" s="31" customFormat="1" x14ac:dyDescent="0.2"/>
    <row r="46" s="31" customFormat="1" x14ac:dyDescent="0.2"/>
    <row r="47" s="31" customFormat="1" x14ac:dyDescent="0.2"/>
    <row r="48" s="31" customFormat="1" x14ac:dyDescent="0.2"/>
    <row r="49" s="31" customFormat="1" x14ac:dyDescent="0.2"/>
    <row r="50" s="31" customFormat="1" x14ac:dyDescent="0.2"/>
    <row r="51" s="31" customFormat="1" x14ac:dyDescent="0.2"/>
    <row r="52" s="31" customFormat="1" x14ac:dyDescent="0.2"/>
    <row r="53" s="31" customFormat="1" x14ac:dyDescent="0.2"/>
    <row r="54" s="31" customFormat="1" x14ac:dyDescent="0.2"/>
    <row r="55" s="31" customFormat="1" x14ac:dyDescent="0.2"/>
    <row r="56" s="31" customFormat="1" x14ac:dyDescent="0.2"/>
    <row r="57" s="31" customFormat="1" x14ac:dyDescent="0.2"/>
    <row r="58" s="31" customFormat="1" x14ac:dyDescent="0.2"/>
    <row r="59" s="31" customFormat="1" x14ac:dyDescent="0.2"/>
    <row r="60" s="31" customFormat="1" x14ac:dyDescent="0.2"/>
    <row r="61" s="31" customFormat="1" x14ac:dyDescent="0.2"/>
    <row r="62" s="31" customFormat="1" x14ac:dyDescent="0.2"/>
    <row r="63" s="31" customFormat="1" x14ac:dyDescent="0.2"/>
    <row r="64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</sheetData>
  <mergeCells count="2">
    <mergeCell ref="B5:B6"/>
    <mergeCell ref="C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82"/>
  <sheetViews>
    <sheetView showGridLines="0" workbookViewId="0">
      <selection activeCell="B166" sqref="B166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8.8554687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24" customFormat="1" ht="2.4500000000000002" customHeight="1" x14ac:dyDescent="0.2">
      <c r="A27" s="22"/>
      <c r="B27" s="37"/>
      <c r="C27" s="38"/>
      <c r="D27" s="38"/>
      <c r="E27" s="38"/>
      <c r="F27" s="38"/>
      <c r="G27" s="38"/>
      <c r="H27" s="38"/>
      <c r="I27" s="38"/>
      <c r="J27" s="38"/>
      <c r="K27" s="21"/>
      <c r="L27" s="21"/>
      <c r="M27" s="21"/>
      <c r="N27" s="21"/>
      <c r="O27" s="21"/>
      <c r="P27" s="21"/>
    </row>
    <row r="28" spans="1:42" s="24" customFormat="1" ht="15" x14ac:dyDescent="0.25">
      <c r="A28" s="22"/>
      <c r="B28" s="109" t="s">
        <v>263</v>
      </c>
      <c r="C28" s="110"/>
      <c r="D28" s="110"/>
      <c r="E28" s="110"/>
      <c r="F28" s="38"/>
      <c r="G28" s="38"/>
      <c r="H28" s="38"/>
      <c r="I28" s="38"/>
      <c r="J28" s="38"/>
      <c r="K28" s="21"/>
      <c r="L28" s="21"/>
      <c r="M28" s="21"/>
      <c r="N28" s="21"/>
      <c r="O28" s="21"/>
      <c r="P28" s="21"/>
    </row>
    <row r="29" spans="1:42" s="24" customFormat="1" ht="3.4" customHeight="1" x14ac:dyDescent="0.2">
      <c r="A29" s="22"/>
      <c r="B29" s="37"/>
      <c r="C29" s="38"/>
      <c r="D29" s="38"/>
      <c r="E29" s="38"/>
      <c r="F29" s="38"/>
      <c r="G29" s="38"/>
      <c r="H29" s="38"/>
      <c r="I29" s="38"/>
      <c r="J29" s="38"/>
      <c r="K29" s="21"/>
      <c r="L29" s="21"/>
      <c r="M29" s="21"/>
      <c r="N29" s="21"/>
      <c r="O29" s="21"/>
      <c r="P29" s="21"/>
    </row>
    <row r="30" spans="1:42" s="1" customFormat="1" x14ac:dyDescent="0.2">
      <c r="A30" s="23"/>
      <c r="B30" s="47"/>
      <c r="C30" s="47" t="s">
        <v>40</v>
      </c>
      <c r="D30" s="47" t="s">
        <v>41</v>
      </c>
      <c r="E30" s="47" t="s">
        <v>42</v>
      </c>
      <c r="F30" s="47" t="s">
        <v>43</v>
      </c>
      <c r="G30" s="47" t="s">
        <v>44</v>
      </c>
      <c r="H30" s="47" t="s">
        <v>112</v>
      </c>
      <c r="I30" s="47" t="s">
        <v>45</v>
      </c>
      <c r="J30" s="47" t="s">
        <v>46</v>
      </c>
      <c r="K30" s="47" t="s">
        <v>47</v>
      </c>
      <c r="L30" s="47" t="s">
        <v>48</v>
      </c>
      <c r="M30" s="47" t="s">
        <v>49</v>
      </c>
      <c r="N30" s="47" t="s">
        <v>50</v>
      </c>
      <c r="O30" s="47" t="s">
        <v>51</v>
      </c>
      <c r="P30" s="47" t="s">
        <v>52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ht="14.25" x14ac:dyDescent="0.25">
      <c r="A31" s="23"/>
      <c r="B31" s="73">
        <v>1</v>
      </c>
      <c r="C31" s="73" t="s">
        <v>24</v>
      </c>
      <c r="D31" s="74" t="s">
        <v>0</v>
      </c>
      <c r="E31" s="74" t="s">
        <v>1</v>
      </c>
      <c r="F31" s="75" t="s">
        <v>53</v>
      </c>
      <c r="G31" s="75" t="s">
        <v>54</v>
      </c>
      <c r="H31" s="75" t="s">
        <v>55</v>
      </c>
      <c r="I31" s="74" t="s">
        <v>2</v>
      </c>
      <c r="J31" s="75" t="s">
        <v>56</v>
      </c>
      <c r="K31" s="75" t="s">
        <v>57</v>
      </c>
      <c r="L31" s="74" t="s">
        <v>58</v>
      </c>
      <c r="M31" s="75" t="s">
        <v>59</v>
      </c>
      <c r="N31" s="75" t="s">
        <v>60</v>
      </c>
      <c r="O31" s="74" t="s">
        <v>61</v>
      </c>
      <c r="P31" s="74" t="s">
        <v>62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46" customFormat="1" ht="31.5" x14ac:dyDescent="0.2">
      <c r="A32" s="45"/>
      <c r="B32" s="76"/>
      <c r="C32" s="76"/>
      <c r="D32" s="76"/>
      <c r="E32" s="76"/>
      <c r="F32" s="76" t="s">
        <v>141</v>
      </c>
      <c r="G32" s="76" t="s">
        <v>143</v>
      </c>
      <c r="H32" s="76" t="s">
        <v>142</v>
      </c>
      <c r="I32" s="76" t="s">
        <v>148</v>
      </c>
      <c r="J32" s="76" t="s">
        <v>140</v>
      </c>
      <c r="K32" s="76" t="s">
        <v>149</v>
      </c>
      <c r="L32" s="76" t="s">
        <v>145</v>
      </c>
      <c r="M32" s="76" t="s">
        <v>144</v>
      </c>
      <c r="N32" s="76" t="s">
        <v>146</v>
      </c>
      <c r="O32" s="76" t="s">
        <v>147</v>
      </c>
      <c r="P32" s="76" t="s">
        <v>25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s="5" customFormat="1" ht="12" x14ac:dyDescent="0.2">
      <c r="A33" s="26"/>
      <c r="B33" s="48">
        <v>2</v>
      </c>
      <c r="C33" s="49" t="s">
        <v>63</v>
      </c>
      <c r="D33" s="48">
        <v>0</v>
      </c>
      <c r="E33" s="48">
        <v>1</v>
      </c>
      <c r="F33" s="114">
        <f>E171</f>
        <v>17106</v>
      </c>
      <c r="G33" s="130">
        <f>E237</f>
        <v>115</v>
      </c>
      <c r="H33" s="50">
        <f t="shared" ref="H33:H54" si="0">+G33/F33</f>
        <v>6.7227873260844147E-3</v>
      </c>
      <c r="I33" s="51">
        <v>0.1</v>
      </c>
      <c r="J33" s="50">
        <f t="shared" ref="J33:J54" si="1">+(E33*H33)/(1+E33*(1-I33)*H33)</f>
        <v>6.6823556756442663E-3</v>
      </c>
      <c r="K33" s="52">
        <f>1-J33</f>
        <v>0.99331764432435576</v>
      </c>
      <c r="L33" s="53">
        <v>100000</v>
      </c>
      <c r="M33" s="54">
        <f>+L33-L34</f>
        <v>668.23556756442122</v>
      </c>
      <c r="N33" s="53">
        <f>0.1*E33*M33+(L34*E33)</f>
        <v>99398.587989192019</v>
      </c>
      <c r="O33" s="54">
        <f>+O34+N33</f>
        <v>7797219.9228172274</v>
      </c>
      <c r="P33" s="55">
        <f>+O33/L33</f>
        <v>77.972199228172272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3</v>
      </c>
      <c r="C34" s="57" t="s">
        <v>4</v>
      </c>
      <c r="D34" s="56">
        <v>1</v>
      </c>
      <c r="E34" s="56">
        <v>4</v>
      </c>
      <c r="F34" s="114">
        <f>I171+I172+E172+E173</f>
        <v>74475</v>
      </c>
      <c r="G34" s="130">
        <f t="shared" ref="G34:G54" si="2">E238</f>
        <v>35</v>
      </c>
      <c r="H34" s="59">
        <f t="shared" si="0"/>
        <v>4.6995636119503189E-4</v>
      </c>
      <c r="I34" s="60">
        <v>0.4</v>
      </c>
      <c r="J34" s="59">
        <f t="shared" si="1"/>
        <v>1.8777075872798722E-3</v>
      </c>
      <c r="K34" s="61">
        <f t="shared" ref="K34:K53" si="3">1-J34</f>
        <v>0.9981222924127201</v>
      </c>
      <c r="L34" s="62">
        <f>+L33-(L33*J33)</f>
        <v>99331.764432435579</v>
      </c>
      <c r="M34" s="63">
        <f t="shared" ref="M34:M54" si="4">+L34-L35</f>
        <v>186.51600773268729</v>
      </c>
      <c r="N34" s="62">
        <f>0.4*E34*M34+(L35*E34)</f>
        <v>396879.41931118385</v>
      </c>
      <c r="O34" s="63">
        <f t="shared" ref="O34:O54" si="5">+O35+N34</f>
        <v>7697821.334828035</v>
      </c>
      <c r="P34" s="64">
        <f t="shared" ref="P34:P54" si="6">+O34/L34</f>
        <v>77.496069649140409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4</v>
      </c>
      <c r="C35" s="57" t="s">
        <v>5</v>
      </c>
      <c r="D35" s="56">
        <v>5</v>
      </c>
      <c r="E35" s="56">
        <v>5</v>
      </c>
      <c r="F35" s="114">
        <f>I173+I174+I175+E174+E175</f>
        <v>99326</v>
      </c>
      <c r="G35" s="130">
        <f t="shared" si="2"/>
        <v>18</v>
      </c>
      <c r="H35" s="59">
        <f t="shared" si="0"/>
        <v>1.8122143245474499E-4</v>
      </c>
      <c r="I35" s="60">
        <v>0.5</v>
      </c>
      <c r="J35" s="59">
        <f t="shared" si="1"/>
        <v>9.0569683308007378E-4</v>
      </c>
      <c r="K35" s="61">
        <f t="shared" si="3"/>
        <v>0.99909430316691994</v>
      </c>
      <c r="L35" s="62">
        <f t="shared" ref="L35:L54" si="7">+L34-(L34*J34)</f>
        <v>99145.248424702891</v>
      </c>
      <c r="M35" s="63">
        <f t="shared" si="4"/>
        <v>89.795537513185991</v>
      </c>
      <c r="N35" s="62">
        <f t="shared" ref="N35:N54" si="8">0.5*E35*(L35+L36)</f>
        <v>495501.75327973149</v>
      </c>
      <c r="O35" s="63">
        <f t="shared" si="5"/>
        <v>7300941.9155168515</v>
      </c>
      <c r="P35" s="64">
        <f t="shared" si="6"/>
        <v>73.638848371655897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5</v>
      </c>
      <c r="C36" s="57" t="s">
        <v>6</v>
      </c>
      <c r="D36" s="56">
        <v>10</v>
      </c>
      <c r="E36" s="56">
        <v>5</v>
      </c>
      <c r="F36" s="114">
        <f>E176+E177+E178+I176+I177</f>
        <v>95386</v>
      </c>
      <c r="G36" s="130">
        <f t="shared" si="2"/>
        <v>38</v>
      </c>
      <c r="H36" s="59">
        <f t="shared" si="0"/>
        <v>3.9838131381963809E-4</v>
      </c>
      <c r="I36" s="60">
        <v>0.5</v>
      </c>
      <c r="J36" s="59">
        <f t="shared" si="1"/>
        <v>1.989924697060148E-3</v>
      </c>
      <c r="K36" s="61">
        <f t="shared" si="3"/>
        <v>0.99801007530293984</v>
      </c>
      <c r="L36" s="62">
        <f t="shared" si="7"/>
        <v>99055.452887189706</v>
      </c>
      <c r="M36" s="63">
        <f t="shared" si="4"/>
        <v>197.11289207870141</v>
      </c>
      <c r="N36" s="62">
        <f t="shared" si="8"/>
        <v>494784.48220575176</v>
      </c>
      <c r="O36" s="63">
        <f t="shared" si="5"/>
        <v>6805440.1622371199</v>
      </c>
      <c r="P36" s="64">
        <f t="shared" si="6"/>
        <v>68.703337008489214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6</v>
      </c>
      <c r="C37" s="57" t="s">
        <v>7</v>
      </c>
      <c r="D37" s="56">
        <v>15</v>
      </c>
      <c r="E37" s="56">
        <v>5</v>
      </c>
      <c r="F37" s="114">
        <f>I178+I179+I180+E179+E180</f>
        <v>91609</v>
      </c>
      <c r="G37" s="130">
        <f t="shared" si="2"/>
        <v>96</v>
      </c>
      <c r="H37" s="59">
        <f t="shared" si="0"/>
        <v>1.0479319717495005E-3</v>
      </c>
      <c r="I37" s="60">
        <v>0.5</v>
      </c>
      <c r="J37" s="59">
        <f t="shared" si="1"/>
        <v>5.2259687095123509E-3</v>
      </c>
      <c r="K37" s="61">
        <f t="shared" si="3"/>
        <v>0.99477403129048769</v>
      </c>
      <c r="L37" s="62">
        <f t="shared" si="7"/>
        <v>98858.339995111004</v>
      </c>
      <c r="M37" s="63">
        <f t="shared" si="4"/>
        <v>516.63059148877801</v>
      </c>
      <c r="N37" s="62">
        <f t="shared" si="8"/>
        <v>493000.12349683314</v>
      </c>
      <c r="O37" s="63">
        <f t="shared" si="5"/>
        <v>6310655.6800313685</v>
      </c>
      <c r="P37" s="64">
        <f t="shared" si="6"/>
        <v>63.835339338526815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7</v>
      </c>
      <c r="C38" s="57" t="s">
        <v>8</v>
      </c>
      <c r="D38" s="56">
        <v>20</v>
      </c>
      <c r="E38" s="56">
        <v>5</v>
      </c>
      <c r="F38" s="114">
        <f>E181+E182+E183+I181+I182</f>
        <v>113818</v>
      </c>
      <c r="G38" s="130">
        <f t="shared" si="2"/>
        <v>133</v>
      </c>
      <c r="H38" s="59">
        <f t="shared" si="0"/>
        <v>1.1685322181025847E-3</v>
      </c>
      <c r="I38" s="60">
        <v>0.5</v>
      </c>
      <c r="J38" s="59">
        <f t="shared" si="1"/>
        <v>5.8256424632393191E-3</v>
      </c>
      <c r="K38" s="61">
        <f t="shared" si="3"/>
        <v>0.99417435753676064</v>
      </c>
      <c r="L38" s="62">
        <f t="shared" si="7"/>
        <v>98341.709403622226</v>
      </c>
      <c r="M38" s="63">
        <f t="shared" si="4"/>
        <v>572.90363820928906</v>
      </c>
      <c r="N38" s="62">
        <f t="shared" si="8"/>
        <v>490276.28792258794</v>
      </c>
      <c r="O38" s="63">
        <f t="shared" si="5"/>
        <v>5817655.5565345353</v>
      </c>
      <c r="P38" s="64">
        <f t="shared" si="6"/>
        <v>59.157559816834478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8</v>
      </c>
      <c r="C39" s="57" t="s">
        <v>9</v>
      </c>
      <c r="D39" s="56">
        <v>25</v>
      </c>
      <c r="E39" s="56">
        <v>5</v>
      </c>
      <c r="F39" s="114">
        <f>I183+I184+I185+E184+E185</f>
        <v>105010</v>
      </c>
      <c r="G39" s="130">
        <f t="shared" si="2"/>
        <v>115</v>
      </c>
      <c r="H39" s="59">
        <f t="shared" si="0"/>
        <v>1.0951337967812589E-3</v>
      </c>
      <c r="I39" s="60">
        <v>0.5</v>
      </c>
      <c r="J39" s="59">
        <f t="shared" si="1"/>
        <v>5.4607184406087516E-3</v>
      </c>
      <c r="K39" s="61">
        <f t="shared" si="3"/>
        <v>0.9945392815593912</v>
      </c>
      <c r="L39" s="62">
        <f t="shared" si="7"/>
        <v>97768.805765412937</v>
      </c>
      <c r="M39" s="63">
        <f t="shared" si="4"/>
        <v>533.88792055948579</v>
      </c>
      <c r="N39" s="62">
        <f t="shared" si="8"/>
        <v>487509.30902566598</v>
      </c>
      <c r="O39" s="63">
        <f t="shared" si="5"/>
        <v>5327379.2686119471</v>
      </c>
      <c r="P39" s="64">
        <f t="shared" si="6"/>
        <v>54.489560621150403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9</v>
      </c>
      <c r="C40" s="57" t="s">
        <v>10</v>
      </c>
      <c r="D40" s="56">
        <v>30</v>
      </c>
      <c r="E40" s="56">
        <v>5</v>
      </c>
      <c r="F40" s="114">
        <f>E186+E187+E188+I186+I187</f>
        <v>113373</v>
      </c>
      <c r="G40" s="130">
        <f t="shared" si="2"/>
        <v>153</v>
      </c>
      <c r="H40" s="59">
        <f t="shared" si="0"/>
        <v>1.3495276653171389E-3</v>
      </c>
      <c r="I40" s="60">
        <v>0.5</v>
      </c>
      <c r="J40" s="59">
        <f t="shared" si="1"/>
        <v>6.7249495628782779E-3</v>
      </c>
      <c r="K40" s="61">
        <f t="shared" si="3"/>
        <v>0.99327505043712172</v>
      </c>
      <c r="L40" s="62">
        <f t="shared" si="7"/>
        <v>97234.917844853451</v>
      </c>
      <c r="M40" s="63">
        <f t="shared" si="4"/>
        <v>653.89991825725883</v>
      </c>
      <c r="N40" s="62">
        <f t="shared" si="8"/>
        <v>484539.83942862414</v>
      </c>
      <c r="O40" s="63">
        <f t="shared" si="5"/>
        <v>4839869.9595862813</v>
      </c>
      <c r="P40" s="64">
        <f t="shared" si="6"/>
        <v>49.775019785677237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10</v>
      </c>
      <c r="C41" s="57" t="s">
        <v>11</v>
      </c>
      <c r="D41" s="56">
        <v>35</v>
      </c>
      <c r="E41" s="56">
        <v>5</v>
      </c>
      <c r="F41" s="114">
        <f>I188+I189+I190+E189+E190</f>
        <v>135664</v>
      </c>
      <c r="G41" s="130">
        <f t="shared" si="2"/>
        <v>251</v>
      </c>
      <c r="H41" s="59">
        <f t="shared" si="0"/>
        <v>1.8501592168887842E-3</v>
      </c>
      <c r="I41" s="60">
        <v>0.5</v>
      </c>
      <c r="J41" s="59">
        <f t="shared" si="1"/>
        <v>9.2082044734998151E-3</v>
      </c>
      <c r="K41" s="61">
        <f t="shared" si="3"/>
        <v>0.99079179552650021</v>
      </c>
      <c r="L41" s="62">
        <f t="shared" si="7"/>
        <v>96581.017926596192</v>
      </c>
      <c r="M41" s="63">
        <f t="shared" si="4"/>
        <v>889.33776132685307</v>
      </c>
      <c r="N41" s="62">
        <f t="shared" si="8"/>
        <v>480681.74522966379</v>
      </c>
      <c r="O41" s="63">
        <f t="shared" si="5"/>
        <v>4355330.1201576572</v>
      </c>
      <c r="P41" s="64">
        <f t="shared" si="6"/>
        <v>45.095094394923535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11</v>
      </c>
      <c r="C42" s="57" t="s">
        <v>12</v>
      </c>
      <c r="D42" s="56">
        <v>40</v>
      </c>
      <c r="E42" s="56">
        <v>5</v>
      </c>
      <c r="F42" s="114">
        <f>E191+E192+E193+I191+I192</f>
        <v>128609</v>
      </c>
      <c r="G42" s="130">
        <f t="shared" si="2"/>
        <v>371</v>
      </c>
      <c r="H42" s="59">
        <f t="shared" si="0"/>
        <v>2.8847125784354126E-3</v>
      </c>
      <c r="I42" s="60">
        <v>0.5</v>
      </c>
      <c r="J42" s="59">
        <f t="shared" si="1"/>
        <v>1.4320288104125089E-2</v>
      </c>
      <c r="K42" s="61">
        <f t="shared" si="3"/>
        <v>0.98567971189587489</v>
      </c>
      <c r="L42" s="62">
        <f t="shared" si="7"/>
        <v>95691.680165269339</v>
      </c>
      <c r="M42" s="63">
        <f t="shared" si="4"/>
        <v>1370.332429134447</v>
      </c>
      <c r="N42" s="62">
        <f t="shared" si="8"/>
        <v>475032.56975351064</v>
      </c>
      <c r="O42" s="63">
        <f t="shared" si="5"/>
        <v>3874648.3749279929</v>
      </c>
      <c r="P42" s="64">
        <f t="shared" si="6"/>
        <v>40.490963981780631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12</v>
      </c>
      <c r="C43" s="57" t="s">
        <v>13</v>
      </c>
      <c r="D43" s="56">
        <v>45</v>
      </c>
      <c r="E43" s="56">
        <v>5</v>
      </c>
      <c r="F43" s="114">
        <f>I193+I194+I195+E194+E195</f>
        <v>121571</v>
      </c>
      <c r="G43" s="130">
        <f t="shared" si="2"/>
        <v>521</v>
      </c>
      <c r="H43" s="59">
        <f t="shared" si="0"/>
        <v>4.2855615237186503E-3</v>
      </c>
      <c r="I43" s="60">
        <v>0.5</v>
      </c>
      <c r="J43" s="59">
        <f t="shared" si="1"/>
        <v>2.1200665725319132E-2</v>
      </c>
      <c r="K43" s="61">
        <f t="shared" si="3"/>
        <v>0.97879933427468091</v>
      </c>
      <c r="L43" s="62">
        <f t="shared" si="7"/>
        <v>94321.347736134892</v>
      </c>
      <c r="M43" s="63">
        <f t="shared" si="4"/>
        <v>1999.6753641153773</v>
      </c>
      <c r="N43" s="62">
        <f t="shared" si="8"/>
        <v>466607.55027038598</v>
      </c>
      <c r="O43" s="63">
        <f t="shared" si="5"/>
        <v>3399615.8051744821</v>
      </c>
      <c r="P43" s="64">
        <f t="shared" si="6"/>
        <v>36.042909550921053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13</v>
      </c>
      <c r="C44" s="57" t="s">
        <v>14</v>
      </c>
      <c r="D44" s="56">
        <v>50</v>
      </c>
      <c r="E44" s="56">
        <v>5</v>
      </c>
      <c r="F44" s="114">
        <f>E196+E197+E198+I196+I197</f>
        <v>105722</v>
      </c>
      <c r="G44" s="130">
        <f t="shared" si="2"/>
        <v>687</v>
      </c>
      <c r="H44" s="59">
        <f t="shared" si="0"/>
        <v>6.498174457539585E-3</v>
      </c>
      <c r="I44" s="60">
        <v>0.5</v>
      </c>
      <c r="J44" s="59">
        <f t="shared" si="1"/>
        <v>3.1971481624542185E-2</v>
      </c>
      <c r="K44" s="61">
        <f t="shared" si="3"/>
        <v>0.96802851837545778</v>
      </c>
      <c r="L44" s="62">
        <f t="shared" si="7"/>
        <v>92321.672372019515</v>
      </c>
      <c r="M44" s="63">
        <f t="shared" si="4"/>
        <v>2951.6606517890323</v>
      </c>
      <c r="N44" s="62">
        <f t="shared" si="8"/>
        <v>454229.210230625</v>
      </c>
      <c r="O44" s="63">
        <f t="shared" si="5"/>
        <v>2933008.254904096</v>
      </c>
      <c r="P44" s="64">
        <f t="shared" si="6"/>
        <v>31.769444590271746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14</v>
      </c>
      <c r="C45" s="57" t="s">
        <v>15</v>
      </c>
      <c r="D45" s="56">
        <v>55</v>
      </c>
      <c r="E45" s="56">
        <v>5</v>
      </c>
      <c r="F45" s="114">
        <f>I198+I199+I200+E199+E200</f>
        <v>84383</v>
      </c>
      <c r="G45" s="130">
        <f t="shared" si="2"/>
        <v>713</v>
      </c>
      <c r="H45" s="59">
        <f t="shared" si="0"/>
        <v>8.4495692260289391E-3</v>
      </c>
      <c r="I45" s="60">
        <v>0.5</v>
      </c>
      <c r="J45" s="59">
        <f t="shared" si="1"/>
        <v>4.1373867731284555E-2</v>
      </c>
      <c r="K45" s="61">
        <f t="shared" si="3"/>
        <v>0.9586261322687154</v>
      </c>
      <c r="L45" s="62">
        <f t="shared" si="7"/>
        <v>89370.011720230483</v>
      </c>
      <c r="M45" s="63">
        <f t="shared" si="4"/>
        <v>3697.5830440561695</v>
      </c>
      <c r="N45" s="62">
        <f t="shared" si="8"/>
        <v>437606.100991012</v>
      </c>
      <c r="O45" s="63">
        <f t="shared" si="5"/>
        <v>2478779.0446734712</v>
      </c>
      <c r="P45" s="64">
        <f t="shared" si="6"/>
        <v>27.736138744539918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15</v>
      </c>
      <c r="C46" s="57" t="s">
        <v>16</v>
      </c>
      <c r="D46" s="56">
        <v>60</v>
      </c>
      <c r="E46" s="56">
        <v>5</v>
      </c>
      <c r="F46" s="114">
        <f>E201+E202+E203+I201+I202</f>
        <v>60610</v>
      </c>
      <c r="G46" s="130">
        <f t="shared" si="2"/>
        <v>691</v>
      </c>
      <c r="H46" s="59">
        <f t="shared" si="0"/>
        <v>1.1400758950668206E-2</v>
      </c>
      <c r="I46" s="60">
        <v>0.5</v>
      </c>
      <c r="J46" s="59">
        <f t="shared" si="1"/>
        <v>5.5424102666934032E-2</v>
      </c>
      <c r="K46" s="61">
        <f t="shared" si="3"/>
        <v>0.94457589733306602</v>
      </c>
      <c r="L46" s="62">
        <f t="shared" si="7"/>
        <v>85672.428676174313</v>
      </c>
      <c r="M46" s="63">
        <f t="shared" si="4"/>
        <v>4748.3174826738687</v>
      </c>
      <c r="N46" s="62">
        <f t="shared" si="8"/>
        <v>416491.3496741869</v>
      </c>
      <c r="O46" s="63">
        <f t="shared" si="5"/>
        <v>2041172.9436824594</v>
      </c>
      <c r="P46" s="64">
        <f t="shared" si="6"/>
        <v>23.8253190112972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16</v>
      </c>
      <c r="C47" s="57" t="s">
        <v>17</v>
      </c>
      <c r="D47" s="56">
        <v>65</v>
      </c>
      <c r="E47" s="56">
        <v>5</v>
      </c>
      <c r="F47" s="114">
        <f>I203+I204+I205+E204+E205</f>
        <v>45175</v>
      </c>
      <c r="G47" s="130">
        <f t="shared" si="2"/>
        <v>720</v>
      </c>
      <c r="H47" s="59">
        <f t="shared" si="0"/>
        <v>1.5938018815716659E-2</v>
      </c>
      <c r="I47" s="60">
        <v>0.5</v>
      </c>
      <c r="J47" s="59">
        <f t="shared" si="1"/>
        <v>7.6636508781266641E-2</v>
      </c>
      <c r="K47" s="61">
        <f t="shared" si="3"/>
        <v>0.9233634912187334</v>
      </c>
      <c r="L47" s="62">
        <f t="shared" si="7"/>
        <v>80924.111193500445</v>
      </c>
      <c r="M47" s="63">
        <f t="shared" si="4"/>
        <v>6201.7413580969005</v>
      </c>
      <c r="N47" s="62">
        <f t="shared" si="8"/>
        <v>389116.20257225994</v>
      </c>
      <c r="O47" s="63">
        <f t="shared" si="5"/>
        <v>1624681.5940082725</v>
      </c>
      <c r="P47" s="64">
        <f t="shared" si="6"/>
        <v>20.076607207009541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17</v>
      </c>
      <c r="C48" s="57" t="s">
        <v>18</v>
      </c>
      <c r="D48" s="56">
        <v>70</v>
      </c>
      <c r="E48" s="56">
        <v>5</v>
      </c>
      <c r="F48" s="114">
        <f>E206+E207+E208+I206+I207</f>
        <v>29617</v>
      </c>
      <c r="G48" s="130">
        <f t="shared" si="2"/>
        <v>734</v>
      </c>
      <c r="H48" s="59">
        <f t="shared" si="0"/>
        <v>2.4783063780936625E-2</v>
      </c>
      <c r="I48" s="60">
        <v>0.5</v>
      </c>
      <c r="J48" s="59">
        <f t="shared" si="1"/>
        <v>0.11668574335495357</v>
      </c>
      <c r="K48" s="61">
        <f t="shared" si="3"/>
        <v>0.88331425664504648</v>
      </c>
      <c r="L48" s="62">
        <f t="shared" si="7"/>
        <v>74722.369835403544</v>
      </c>
      <c r="M48" s="63">
        <f t="shared" si="4"/>
        <v>8719.0352694878238</v>
      </c>
      <c r="N48" s="62">
        <f t="shared" si="8"/>
        <v>351814.26100329816</v>
      </c>
      <c r="O48" s="63">
        <f t="shared" si="5"/>
        <v>1235565.3914360127</v>
      </c>
      <c r="P48" s="64">
        <f t="shared" si="6"/>
        <v>16.535414952144631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18</v>
      </c>
      <c r="C49" s="57" t="s">
        <v>19</v>
      </c>
      <c r="D49" s="56">
        <v>75</v>
      </c>
      <c r="E49" s="56">
        <v>5</v>
      </c>
      <c r="F49" s="114">
        <f>I208+I209+I210+E209+E210</f>
        <v>21944</v>
      </c>
      <c r="G49" s="130">
        <f t="shared" si="2"/>
        <v>862</v>
      </c>
      <c r="H49" s="59">
        <f t="shared" si="0"/>
        <v>3.9281808239154212E-2</v>
      </c>
      <c r="I49" s="60">
        <v>0.5</v>
      </c>
      <c r="J49" s="59">
        <f t="shared" si="1"/>
        <v>0.17884559525291505</v>
      </c>
      <c r="K49" s="61">
        <f t="shared" si="3"/>
        <v>0.8211544047470849</v>
      </c>
      <c r="L49" s="62">
        <f t="shared" si="7"/>
        <v>66003.33456591572</v>
      </c>
      <c r="M49" s="63">
        <f t="shared" si="4"/>
        <v>11804.4056591185</v>
      </c>
      <c r="N49" s="62">
        <f t="shared" si="8"/>
        <v>300505.65868178237</v>
      </c>
      <c r="O49" s="63">
        <f t="shared" si="5"/>
        <v>883751.13043271448</v>
      </c>
      <c r="P49" s="64">
        <f t="shared" si="6"/>
        <v>13.389492155887011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19</v>
      </c>
      <c r="C50" s="57" t="s">
        <v>20</v>
      </c>
      <c r="D50" s="56">
        <v>80</v>
      </c>
      <c r="E50" s="56">
        <v>5</v>
      </c>
      <c r="F50" s="114">
        <f>E211+E212+E213+I211+I212</f>
        <v>15071</v>
      </c>
      <c r="G50" s="130">
        <f t="shared" si="2"/>
        <v>830</v>
      </c>
      <c r="H50" s="59">
        <f t="shared" si="0"/>
        <v>5.5072656094486097E-2</v>
      </c>
      <c r="I50" s="60">
        <v>0.5</v>
      </c>
      <c r="J50" s="59">
        <f t="shared" si="1"/>
        <v>0.24203895952408722</v>
      </c>
      <c r="K50" s="61">
        <f t="shared" si="3"/>
        <v>0.75796104047591273</v>
      </c>
      <c r="L50" s="62">
        <f t="shared" si="7"/>
        <v>54198.92890679722</v>
      </c>
      <c r="M50" s="63">
        <f t="shared" si="4"/>
        <v>13118.252359921171</v>
      </c>
      <c r="N50" s="62">
        <f t="shared" si="8"/>
        <v>238199.01363418318</v>
      </c>
      <c r="O50" s="63">
        <f t="shared" si="5"/>
        <v>583245.47175093216</v>
      </c>
      <c r="P50" s="64">
        <f t="shared" si="6"/>
        <v>10.761199225060441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56">
        <v>20</v>
      </c>
      <c r="C51" s="57" t="s">
        <v>21</v>
      </c>
      <c r="D51" s="56">
        <v>85</v>
      </c>
      <c r="E51" s="56">
        <v>5</v>
      </c>
      <c r="F51" s="114">
        <f>I213+I214+I215+E214+E215</f>
        <v>7838</v>
      </c>
      <c r="G51" s="130">
        <f t="shared" si="2"/>
        <v>720</v>
      </c>
      <c r="H51" s="59">
        <f t="shared" si="0"/>
        <v>9.1860168410308751E-2</v>
      </c>
      <c r="I51" s="60">
        <v>0.5</v>
      </c>
      <c r="J51" s="59">
        <f t="shared" si="1"/>
        <v>0.37352147748495534</v>
      </c>
      <c r="K51" s="61">
        <f t="shared" si="3"/>
        <v>0.62647852251504466</v>
      </c>
      <c r="L51" s="62">
        <f t="shared" si="7"/>
        <v>41080.67654687605</v>
      </c>
      <c r="M51" s="63">
        <f t="shared" si="4"/>
        <v>15344.514999870695</v>
      </c>
      <c r="N51" s="62">
        <f t="shared" si="8"/>
        <v>167042.09523470351</v>
      </c>
      <c r="O51" s="63">
        <f t="shared" si="5"/>
        <v>345046.45811674901</v>
      </c>
      <c r="P51" s="64">
        <f t="shared" si="6"/>
        <v>8.399239913272261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5" customFormat="1" ht="12" x14ac:dyDescent="0.2">
      <c r="A52" s="26"/>
      <c r="B52" s="56">
        <v>21</v>
      </c>
      <c r="C52" s="56" t="s">
        <v>22</v>
      </c>
      <c r="D52" s="56">
        <v>90</v>
      </c>
      <c r="E52" s="56">
        <v>5</v>
      </c>
      <c r="F52" s="58">
        <f>E216+E217+E218+I216+I217</f>
        <v>3225</v>
      </c>
      <c r="G52" s="130">
        <f t="shared" si="2"/>
        <v>365</v>
      </c>
      <c r="H52" s="59">
        <f t="shared" si="0"/>
        <v>0.11317829457364341</v>
      </c>
      <c r="I52" s="60">
        <v>0.5</v>
      </c>
      <c r="J52" s="59">
        <f t="shared" si="1"/>
        <v>0.44108761329305135</v>
      </c>
      <c r="K52" s="61">
        <f t="shared" si="3"/>
        <v>0.55891238670694865</v>
      </c>
      <c r="L52" s="62">
        <f t="shared" si="7"/>
        <v>25736.161547005355</v>
      </c>
      <c r="M52" s="63">
        <f t="shared" si="4"/>
        <v>11351.902072092997</v>
      </c>
      <c r="N52" s="62">
        <f t="shared" si="8"/>
        <v>100301.05255479428</v>
      </c>
      <c r="O52" s="63">
        <f t="shared" si="5"/>
        <v>178004.36288204551</v>
      </c>
      <c r="P52" s="64">
        <f t="shared" si="6"/>
        <v>6.9165078310894419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s="5" customFormat="1" ht="12" x14ac:dyDescent="0.2">
      <c r="A53" s="26"/>
      <c r="B53" s="56">
        <v>22</v>
      </c>
      <c r="C53" s="56" t="s">
        <v>23</v>
      </c>
      <c r="D53" s="56">
        <v>95</v>
      </c>
      <c r="E53" s="56">
        <v>5</v>
      </c>
      <c r="F53" s="58">
        <f>I218+I219+I220+E219+E220</f>
        <v>1064</v>
      </c>
      <c r="G53" s="130">
        <f t="shared" si="2"/>
        <v>113</v>
      </c>
      <c r="H53" s="59">
        <f t="shared" si="0"/>
        <v>0.10620300751879699</v>
      </c>
      <c r="I53" s="60">
        <v>0.5</v>
      </c>
      <c r="J53" s="59">
        <f t="shared" si="1"/>
        <v>0.41960638692907537</v>
      </c>
      <c r="K53" s="61">
        <f t="shared" si="3"/>
        <v>0.58039361307092463</v>
      </c>
      <c r="L53" s="62">
        <f t="shared" si="7"/>
        <v>14384.259474912358</v>
      </c>
      <c r="M53" s="63">
        <f t="shared" si="4"/>
        <v>6035.7271469182942</v>
      </c>
      <c r="N53" s="62">
        <f t="shared" si="8"/>
        <v>56831.979507266064</v>
      </c>
      <c r="O53" s="63">
        <f t="shared" si="5"/>
        <v>77703.310327251223</v>
      </c>
      <c r="P53" s="64">
        <f t="shared" si="6"/>
        <v>5.4019680653546231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s="5" customFormat="1" ht="12" x14ac:dyDescent="0.2">
      <c r="A54" s="26"/>
      <c r="B54" s="65">
        <v>23</v>
      </c>
      <c r="C54" s="65" t="s">
        <v>3</v>
      </c>
      <c r="D54" s="65" t="s">
        <v>3</v>
      </c>
      <c r="E54" s="65">
        <v>5</v>
      </c>
      <c r="F54" s="66">
        <f>E221+I221</f>
        <v>368</v>
      </c>
      <c r="G54" s="130">
        <f t="shared" si="2"/>
        <v>24</v>
      </c>
      <c r="H54" s="67">
        <f t="shared" si="0"/>
        <v>6.5217391304347824E-2</v>
      </c>
      <c r="I54" s="68">
        <v>0.5</v>
      </c>
      <c r="J54" s="67">
        <f t="shared" si="1"/>
        <v>0.28037383177570091</v>
      </c>
      <c r="K54" s="69">
        <f>1-J54</f>
        <v>0.71962616822429903</v>
      </c>
      <c r="L54" s="70">
        <f t="shared" si="7"/>
        <v>8348.532327994064</v>
      </c>
      <c r="M54" s="71">
        <f t="shared" si="4"/>
        <v>8348.532327994064</v>
      </c>
      <c r="N54" s="70">
        <f t="shared" si="8"/>
        <v>20871.33081998516</v>
      </c>
      <c r="O54" s="71">
        <f t="shared" si="5"/>
        <v>20871.33081998516</v>
      </c>
      <c r="P54" s="72">
        <f t="shared" si="6"/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s="24" customFormat="1" ht="14.25" x14ac:dyDescent="0.2">
      <c r="A55" s="22"/>
      <c r="B55" s="22"/>
      <c r="C55" s="22"/>
      <c r="D55" s="22"/>
      <c r="E55" s="22"/>
      <c r="F55" s="108">
        <f>SUM(F33:F54)</f>
        <v>1470964</v>
      </c>
      <c r="G55" s="108">
        <f>SUM(G33:G54)</f>
        <v>8305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42" s="24" customFormat="1" ht="14.25" x14ac:dyDescent="0.2">
      <c r="A56" s="22"/>
      <c r="B56" s="22"/>
      <c r="C56" s="22"/>
      <c r="D56" s="22"/>
      <c r="E56" s="22"/>
      <c r="F56" s="103"/>
      <c r="G56" s="103"/>
      <c r="H56" s="22"/>
      <c r="I56" s="22"/>
      <c r="J56" s="22"/>
      <c r="K56" s="22"/>
      <c r="L56" s="22"/>
      <c r="M56" s="22"/>
      <c r="N56" s="22"/>
      <c r="O56" s="22"/>
      <c r="P56" s="22"/>
    </row>
    <row r="57" spans="1:42" s="24" customFormat="1" ht="15" x14ac:dyDescent="0.25">
      <c r="A57" s="22"/>
      <c r="B57" s="109" t="s">
        <v>265</v>
      </c>
      <c r="C57" s="110"/>
      <c r="D57" s="110"/>
      <c r="E57" s="110"/>
      <c r="F57" s="103"/>
      <c r="G57" s="103"/>
      <c r="H57" s="22"/>
      <c r="I57" s="22"/>
      <c r="J57" s="22"/>
      <c r="K57" s="22"/>
      <c r="L57" s="22"/>
      <c r="M57" s="22"/>
      <c r="N57" s="22"/>
      <c r="O57" s="22"/>
      <c r="P57" s="22"/>
    </row>
    <row r="58" spans="1:42" s="24" customFormat="1" ht="5.0999999999999996" customHeight="1" x14ac:dyDescent="0.2">
      <c r="A58" s="22"/>
      <c r="B58" s="22"/>
      <c r="C58" s="22"/>
      <c r="D58" s="22"/>
      <c r="E58" s="22"/>
      <c r="F58" s="103"/>
      <c r="G58" s="103"/>
      <c r="H58" s="22"/>
      <c r="I58" s="22"/>
      <c r="J58" s="22"/>
      <c r="K58" s="22"/>
      <c r="L58" s="22"/>
      <c r="M58" s="22"/>
      <c r="N58" s="22"/>
      <c r="O58" s="22"/>
      <c r="P58" s="22"/>
    </row>
    <row r="59" spans="1:42" s="24" customFormat="1" ht="14.25" x14ac:dyDescent="0.2">
      <c r="A59" s="22"/>
      <c r="B59" s="47"/>
      <c r="C59" s="47" t="s">
        <v>40</v>
      </c>
      <c r="D59" s="47" t="s">
        <v>41</v>
      </c>
      <c r="E59" s="47" t="s">
        <v>42</v>
      </c>
      <c r="F59" s="47" t="s">
        <v>43</v>
      </c>
      <c r="G59" s="47" t="s">
        <v>44</v>
      </c>
      <c r="H59" s="47" t="s">
        <v>112</v>
      </c>
      <c r="I59" s="47" t="s">
        <v>45</v>
      </c>
      <c r="J59" s="47" t="s">
        <v>46</v>
      </c>
      <c r="K59" s="47" t="s">
        <v>47</v>
      </c>
      <c r="L59" s="47" t="s">
        <v>48</v>
      </c>
      <c r="M59" s="47" t="s">
        <v>49</v>
      </c>
      <c r="N59" s="47" t="s">
        <v>50</v>
      </c>
      <c r="O59" s="47" t="s">
        <v>51</v>
      </c>
      <c r="P59" s="47" t="s">
        <v>52</v>
      </c>
    </row>
    <row r="60" spans="1:42" s="24" customFormat="1" ht="15" x14ac:dyDescent="0.25">
      <c r="A60" s="22"/>
      <c r="B60" s="73">
        <v>1</v>
      </c>
      <c r="C60" s="73" t="s">
        <v>24</v>
      </c>
      <c r="D60" s="74" t="s">
        <v>0</v>
      </c>
      <c r="E60" s="74" t="s">
        <v>1</v>
      </c>
      <c r="F60" s="75" t="s">
        <v>53</v>
      </c>
      <c r="G60" s="75" t="s">
        <v>54</v>
      </c>
      <c r="H60" s="75" t="s">
        <v>55</v>
      </c>
      <c r="I60" s="74" t="s">
        <v>2</v>
      </c>
      <c r="J60" s="75" t="s">
        <v>56</v>
      </c>
      <c r="K60" s="75" t="s">
        <v>57</v>
      </c>
      <c r="L60" s="74" t="s">
        <v>58</v>
      </c>
      <c r="M60" s="75" t="s">
        <v>59</v>
      </c>
      <c r="N60" s="75" t="s">
        <v>60</v>
      </c>
      <c r="O60" s="74" t="s">
        <v>61</v>
      </c>
      <c r="P60" s="74" t="s">
        <v>62</v>
      </c>
    </row>
    <row r="61" spans="1:42" s="24" customFormat="1" ht="31.5" x14ac:dyDescent="0.2">
      <c r="A61" s="22"/>
      <c r="B61" s="76"/>
      <c r="C61" s="76"/>
      <c r="D61" s="76"/>
      <c r="E61" s="76"/>
      <c r="F61" s="76" t="s">
        <v>141</v>
      </c>
      <c r="G61" s="76" t="s">
        <v>143</v>
      </c>
      <c r="H61" s="76" t="s">
        <v>142</v>
      </c>
      <c r="I61" s="76" t="s">
        <v>148</v>
      </c>
      <c r="J61" s="76" t="s">
        <v>140</v>
      </c>
      <c r="K61" s="76" t="s">
        <v>149</v>
      </c>
      <c r="L61" s="76" t="s">
        <v>145</v>
      </c>
      <c r="M61" s="76" t="s">
        <v>144</v>
      </c>
      <c r="N61" s="76" t="s">
        <v>146</v>
      </c>
      <c r="O61" s="76" t="s">
        <v>147</v>
      </c>
      <c r="P61" s="76" t="s">
        <v>25</v>
      </c>
    </row>
    <row r="62" spans="1:42" s="24" customFormat="1" ht="14.25" x14ac:dyDescent="0.2">
      <c r="A62" s="22"/>
      <c r="B62" s="48">
        <v>2</v>
      </c>
      <c r="C62" s="49" t="s">
        <v>63</v>
      </c>
      <c r="D62" s="48">
        <v>0</v>
      </c>
      <c r="E62" s="48">
        <v>1</v>
      </c>
      <c r="F62" s="114">
        <f>C171</f>
        <v>8880</v>
      </c>
      <c r="G62" s="130">
        <f>C237</f>
        <v>65</v>
      </c>
      <c r="H62" s="50">
        <f t="shared" ref="H62:H83" si="9">+G62/F62</f>
        <v>7.3198198198198196E-3</v>
      </c>
      <c r="I62" s="51">
        <v>0.1</v>
      </c>
      <c r="J62" s="50">
        <f t="shared" ref="J62:J83" si="10">+(E62*H62)/(1+E62*(1-I62)*H62)</f>
        <v>7.2719136320411699E-3</v>
      </c>
      <c r="K62" s="52">
        <f>1-J62</f>
        <v>0.99272808636795884</v>
      </c>
      <c r="L62" s="53">
        <v>100000</v>
      </c>
      <c r="M62" s="54">
        <f>+L62-L63</f>
        <v>727.19136320411053</v>
      </c>
      <c r="N62" s="53">
        <f>0.1*E62*M62+(L63*E62)</f>
        <v>99345.527773116308</v>
      </c>
      <c r="O62" s="54">
        <f>+O63+N62</f>
        <v>7450239.9926100923</v>
      </c>
      <c r="P62" s="55">
        <f>+O62/L62</f>
        <v>74.502399926100921</v>
      </c>
    </row>
    <row r="63" spans="1:42" s="24" customFormat="1" ht="14.25" x14ac:dyDescent="0.2">
      <c r="A63" s="22"/>
      <c r="B63" s="56">
        <v>3</v>
      </c>
      <c r="C63" s="57" t="s">
        <v>4</v>
      </c>
      <c r="D63" s="56">
        <v>1</v>
      </c>
      <c r="E63" s="56">
        <v>4</v>
      </c>
      <c r="F63" s="114">
        <f>G171+G172+C172+C173</f>
        <v>38441</v>
      </c>
      <c r="G63" s="130">
        <f t="shared" ref="G63:G83" si="11">C238</f>
        <v>14</v>
      </c>
      <c r="H63" s="59">
        <f t="shared" si="9"/>
        <v>3.6419447985224109E-4</v>
      </c>
      <c r="I63" s="60">
        <v>0.4</v>
      </c>
      <c r="J63" s="59">
        <f t="shared" si="10"/>
        <v>1.4555057102607954E-3</v>
      </c>
      <c r="K63" s="61">
        <f t="shared" ref="K63:K82" si="12">1-J63</f>
        <v>0.99854449428973924</v>
      </c>
      <c r="L63" s="62">
        <f>+L62-(L62*J62)</f>
        <v>99272.808636795889</v>
      </c>
      <c r="M63" s="63">
        <f t="shared" ref="M63:M83" si="13">+L63-L64</f>
        <v>144.49213984448579</v>
      </c>
      <c r="N63" s="62">
        <f>0.4*E63*M63+(L64*E63)</f>
        <v>396744.45341155678</v>
      </c>
      <c r="O63" s="63">
        <f t="shared" ref="O63:O83" si="14">+O64+N63</f>
        <v>7350894.4648369756</v>
      </c>
      <c r="P63" s="64">
        <f t="shared" ref="P63:P83" si="15">+O63/L63</f>
        <v>74.047411026027277</v>
      </c>
    </row>
    <row r="64" spans="1:42" s="24" customFormat="1" ht="14.25" x14ac:dyDescent="0.2">
      <c r="A64" s="22"/>
      <c r="B64" s="56">
        <v>4</v>
      </c>
      <c r="C64" s="57" t="s">
        <v>5</v>
      </c>
      <c r="D64" s="56">
        <v>5</v>
      </c>
      <c r="E64" s="56">
        <v>5</v>
      </c>
      <c r="F64" s="114">
        <f>G173+G174+G175+C174+C175</f>
        <v>51279</v>
      </c>
      <c r="G64" s="130">
        <f t="shared" si="11"/>
        <v>11</v>
      </c>
      <c r="H64" s="59">
        <f t="shared" si="9"/>
        <v>2.1451276350942881E-4</v>
      </c>
      <c r="I64" s="60">
        <v>0.5</v>
      </c>
      <c r="J64" s="59">
        <f t="shared" si="10"/>
        <v>1.0719889292779667E-3</v>
      </c>
      <c r="K64" s="61">
        <f t="shared" si="12"/>
        <v>0.99892801107072204</v>
      </c>
      <c r="L64" s="62">
        <f t="shared" ref="L64:L83" si="16">+L63-(L63*J63)</f>
        <v>99128.316496951404</v>
      </c>
      <c r="M64" s="63">
        <f t="shared" si="13"/>
        <v>106.26445786269323</v>
      </c>
      <c r="N64" s="62">
        <f t="shared" ref="N64:N83" si="17">0.5*E64*(L64+L65)</f>
        <v>495375.92134010035</v>
      </c>
      <c r="O64" s="63">
        <f t="shared" si="14"/>
        <v>6954150.0114254188</v>
      </c>
      <c r="P64" s="64">
        <f t="shared" si="15"/>
        <v>70.153012349799027</v>
      </c>
    </row>
    <row r="65" spans="1:16" s="24" customFormat="1" ht="14.25" x14ac:dyDescent="0.2">
      <c r="A65" s="22"/>
      <c r="B65" s="56">
        <v>5</v>
      </c>
      <c r="C65" s="57" t="s">
        <v>6</v>
      </c>
      <c r="D65" s="56">
        <v>10</v>
      </c>
      <c r="E65" s="56">
        <v>5</v>
      </c>
      <c r="F65" s="114">
        <f>C176+C177+C178+G176+G177</f>
        <v>48721</v>
      </c>
      <c r="G65" s="130">
        <f t="shared" si="11"/>
        <v>25</v>
      </c>
      <c r="H65" s="59">
        <f t="shared" si="9"/>
        <v>5.131257568604914E-4</v>
      </c>
      <c r="I65" s="60">
        <v>0.5</v>
      </c>
      <c r="J65" s="59">
        <f t="shared" si="10"/>
        <v>2.5623417753953695E-3</v>
      </c>
      <c r="K65" s="61">
        <f t="shared" si="12"/>
        <v>0.99743765822460462</v>
      </c>
      <c r="L65" s="62">
        <f t="shared" si="16"/>
        <v>99022.05203908871</v>
      </c>
      <c r="M65" s="63">
        <f t="shared" si="13"/>
        <v>253.72834062513721</v>
      </c>
      <c r="N65" s="62">
        <f t="shared" si="17"/>
        <v>494475.93934388075</v>
      </c>
      <c r="O65" s="63">
        <f t="shared" si="14"/>
        <v>6458774.0900853183</v>
      </c>
      <c r="P65" s="64">
        <f t="shared" si="15"/>
        <v>65.225613457654191</v>
      </c>
    </row>
    <row r="66" spans="1:16" s="24" customFormat="1" ht="14.25" x14ac:dyDescent="0.2">
      <c r="A66" s="22"/>
      <c r="B66" s="56">
        <v>6</v>
      </c>
      <c r="C66" s="57" t="s">
        <v>7</v>
      </c>
      <c r="D66" s="56">
        <v>15</v>
      </c>
      <c r="E66" s="56">
        <v>5</v>
      </c>
      <c r="F66" s="114">
        <f>G178+G179+G180+C179+C180</f>
        <v>46797</v>
      </c>
      <c r="G66" s="130">
        <f t="shared" si="11"/>
        <v>74</v>
      </c>
      <c r="H66" s="59">
        <f t="shared" si="9"/>
        <v>1.5812979464495587E-3</v>
      </c>
      <c r="I66" s="60">
        <v>0.5</v>
      </c>
      <c r="J66" s="59">
        <f t="shared" si="10"/>
        <v>7.8753565195181126E-3</v>
      </c>
      <c r="K66" s="61">
        <f t="shared" si="12"/>
        <v>0.9921246434804819</v>
      </c>
      <c r="L66" s="62">
        <f t="shared" si="16"/>
        <v>98768.323698463573</v>
      </c>
      <c r="M66" s="63">
        <f t="shared" si="13"/>
        <v>777.83576196056674</v>
      </c>
      <c r="N66" s="62">
        <f t="shared" si="17"/>
        <v>491897.02908741648</v>
      </c>
      <c r="O66" s="63">
        <f t="shared" si="14"/>
        <v>5964298.1507414375</v>
      </c>
      <c r="P66" s="64">
        <f t="shared" si="15"/>
        <v>60.386750806364219</v>
      </c>
    </row>
    <row r="67" spans="1:16" s="24" customFormat="1" ht="14.25" x14ac:dyDescent="0.2">
      <c r="A67" s="22"/>
      <c r="B67" s="56">
        <v>7</v>
      </c>
      <c r="C67" s="57" t="s">
        <v>8</v>
      </c>
      <c r="D67" s="56">
        <v>20</v>
      </c>
      <c r="E67" s="56">
        <v>5</v>
      </c>
      <c r="F67" s="114">
        <f>C181+C182+C183+G181+G182</f>
        <v>62294</v>
      </c>
      <c r="G67" s="130">
        <f t="shared" si="11"/>
        <v>107</v>
      </c>
      <c r="H67" s="59">
        <f t="shared" si="9"/>
        <v>1.7176614120139981E-3</v>
      </c>
      <c r="I67" s="60">
        <v>0.5</v>
      </c>
      <c r="J67" s="59">
        <f t="shared" si="10"/>
        <v>8.5515852401237182E-3</v>
      </c>
      <c r="K67" s="61">
        <f t="shared" si="12"/>
        <v>0.99144841475987633</v>
      </c>
      <c r="L67" s="62">
        <f t="shared" si="16"/>
        <v>97990.487936503006</v>
      </c>
      <c r="M67" s="63">
        <f t="shared" si="13"/>
        <v>837.97401031032496</v>
      </c>
      <c r="N67" s="62">
        <f t="shared" si="17"/>
        <v>487857.50465673918</v>
      </c>
      <c r="O67" s="63">
        <f t="shared" si="14"/>
        <v>5472401.1216540206</v>
      </c>
      <c r="P67" s="64">
        <f t="shared" si="15"/>
        <v>55.846248313408637</v>
      </c>
    </row>
    <row r="68" spans="1:16" s="24" customFormat="1" ht="14.25" x14ac:dyDescent="0.2">
      <c r="A68" s="22"/>
      <c r="B68" s="56">
        <v>8</v>
      </c>
      <c r="C68" s="57" t="s">
        <v>9</v>
      </c>
      <c r="D68" s="56">
        <v>25</v>
      </c>
      <c r="E68" s="56">
        <v>5</v>
      </c>
      <c r="F68" s="114">
        <f>G183+G184+G185+C184+C185</f>
        <v>51975</v>
      </c>
      <c r="G68" s="130">
        <f t="shared" si="11"/>
        <v>82</v>
      </c>
      <c r="H68" s="59">
        <f t="shared" si="9"/>
        <v>1.5776815776815778E-3</v>
      </c>
      <c r="I68" s="60">
        <v>0.5</v>
      </c>
      <c r="J68" s="59">
        <f t="shared" si="10"/>
        <v>7.8574166347259496E-3</v>
      </c>
      <c r="K68" s="61">
        <f t="shared" si="12"/>
        <v>0.99214258336527406</v>
      </c>
      <c r="L68" s="62">
        <f t="shared" si="16"/>
        <v>97152.513926192682</v>
      </c>
      <c r="M68" s="63">
        <f t="shared" si="13"/>
        <v>763.36777902911126</v>
      </c>
      <c r="N68" s="62">
        <f t="shared" si="17"/>
        <v>483854.15018339059</v>
      </c>
      <c r="O68" s="63">
        <f t="shared" si="14"/>
        <v>4984543.6169972811</v>
      </c>
      <c r="P68" s="64">
        <f t="shared" si="15"/>
        <v>51.306378142557044</v>
      </c>
    </row>
    <row r="69" spans="1:16" s="24" customFormat="1" ht="14.25" x14ac:dyDescent="0.2">
      <c r="A69" s="22"/>
      <c r="B69" s="56">
        <v>9</v>
      </c>
      <c r="C69" s="57" t="s">
        <v>10</v>
      </c>
      <c r="D69" s="56">
        <v>30</v>
      </c>
      <c r="E69" s="56">
        <v>5</v>
      </c>
      <c r="F69" s="114">
        <f>C186+C187+C188+G186+G187</f>
        <v>54122</v>
      </c>
      <c r="G69" s="130">
        <f t="shared" si="11"/>
        <v>92</v>
      </c>
      <c r="H69" s="59">
        <f t="shared" si="9"/>
        <v>1.6998632718672629E-3</v>
      </c>
      <c r="I69" s="60">
        <v>0.5</v>
      </c>
      <c r="J69" s="59">
        <f t="shared" si="10"/>
        <v>8.4633500147188699E-3</v>
      </c>
      <c r="K69" s="61">
        <f t="shared" si="12"/>
        <v>0.99153664998528113</v>
      </c>
      <c r="L69" s="62">
        <f t="shared" si="16"/>
        <v>96389.14614716357</v>
      </c>
      <c r="M69" s="63">
        <f t="shared" si="13"/>
        <v>815.77508146333275</v>
      </c>
      <c r="N69" s="62">
        <f t="shared" si="17"/>
        <v>479906.2930321595</v>
      </c>
      <c r="O69" s="63">
        <f t="shared" si="14"/>
        <v>4500689.4668138903</v>
      </c>
      <c r="P69" s="64">
        <f t="shared" si="15"/>
        <v>46.692907310771226</v>
      </c>
    </row>
    <row r="70" spans="1:16" s="24" customFormat="1" ht="14.25" x14ac:dyDescent="0.2">
      <c r="A70" s="22"/>
      <c r="B70" s="56">
        <v>10</v>
      </c>
      <c r="C70" s="57" t="s">
        <v>11</v>
      </c>
      <c r="D70" s="56">
        <v>35</v>
      </c>
      <c r="E70" s="56">
        <v>5</v>
      </c>
      <c r="F70" s="114">
        <f>G188+G189+C189+C190+G190</f>
        <v>65905</v>
      </c>
      <c r="G70" s="130">
        <f t="shared" si="11"/>
        <v>165</v>
      </c>
      <c r="H70" s="59">
        <f t="shared" si="9"/>
        <v>2.5036036719520522E-3</v>
      </c>
      <c r="I70" s="60">
        <v>0.5</v>
      </c>
      <c r="J70" s="59">
        <f t="shared" si="10"/>
        <v>1.2440155313454217E-2</v>
      </c>
      <c r="K70" s="61">
        <f t="shared" si="12"/>
        <v>0.98755984468654578</v>
      </c>
      <c r="L70" s="62">
        <f t="shared" si="16"/>
        <v>95573.371065700238</v>
      </c>
      <c r="M70" s="63">
        <f t="shared" si="13"/>
        <v>1188.9475798876956</v>
      </c>
      <c r="N70" s="62">
        <f t="shared" si="17"/>
        <v>474894.48637878196</v>
      </c>
      <c r="O70" s="63">
        <f t="shared" si="14"/>
        <v>4020783.1737817312</v>
      </c>
      <c r="P70" s="64">
        <f t="shared" si="15"/>
        <v>42.070119835133937</v>
      </c>
    </row>
    <row r="71" spans="1:16" s="24" customFormat="1" ht="14.25" x14ac:dyDescent="0.2">
      <c r="A71" s="22"/>
      <c r="B71" s="56">
        <v>11</v>
      </c>
      <c r="C71" s="57" t="s">
        <v>12</v>
      </c>
      <c r="D71" s="56">
        <v>40</v>
      </c>
      <c r="E71" s="56">
        <v>5</v>
      </c>
      <c r="F71" s="114">
        <f>C191+C192+C193+G191+G192</f>
        <v>61993</v>
      </c>
      <c r="G71" s="130">
        <f t="shared" si="11"/>
        <v>242</v>
      </c>
      <c r="H71" s="59">
        <f t="shared" si="9"/>
        <v>3.90366654299679E-3</v>
      </c>
      <c r="I71" s="60">
        <v>0.5</v>
      </c>
      <c r="J71" s="59">
        <f t="shared" si="10"/>
        <v>1.9329691044442314E-2</v>
      </c>
      <c r="K71" s="61">
        <f t="shared" si="12"/>
        <v>0.98067030895555773</v>
      </c>
      <c r="L71" s="62">
        <f t="shared" si="16"/>
        <v>94384.423485812542</v>
      </c>
      <c r="M71" s="63">
        <f t="shared" si="13"/>
        <v>1824.4217453885649</v>
      </c>
      <c r="N71" s="62">
        <f t="shared" si="17"/>
        <v>467361.06306559127</v>
      </c>
      <c r="O71" s="63">
        <f t="shared" si="14"/>
        <v>3545888.6874029492</v>
      </c>
      <c r="P71" s="64">
        <f t="shared" si="15"/>
        <v>37.56857918336442</v>
      </c>
    </row>
    <row r="72" spans="1:16" s="24" customFormat="1" ht="14.25" x14ac:dyDescent="0.2">
      <c r="A72" s="22"/>
      <c r="B72" s="56">
        <v>12</v>
      </c>
      <c r="C72" s="57" t="s">
        <v>13</v>
      </c>
      <c r="D72" s="56">
        <v>45</v>
      </c>
      <c r="E72" s="56">
        <v>5</v>
      </c>
      <c r="F72" s="114">
        <f>G193+G194+G195+C194+C195</f>
        <v>57325</v>
      </c>
      <c r="G72" s="130">
        <f t="shared" si="11"/>
        <v>331</v>
      </c>
      <c r="H72" s="59">
        <f t="shared" si="9"/>
        <v>5.7740950719581338E-3</v>
      </c>
      <c r="I72" s="60">
        <v>0.5</v>
      </c>
      <c r="J72" s="59">
        <f t="shared" si="10"/>
        <v>2.8459653497270112E-2</v>
      </c>
      <c r="K72" s="61">
        <f t="shared" si="12"/>
        <v>0.97154034650272991</v>
      </c>
      <c r="L72" s="62">
        <f t="shared" si="16"/>
        <v>92560.001740423977</v>
      </c>
      <c r="M72" s="63">
        <f t="shared" si="13"/>
        <v>2634.22557723918</v>
      </c>
      <c r="N72" s="62">
        <f t="shared" si="17"/>
        <v>456214.44475902192</v>
      </c>
      <c r="O72" s="63">
        <f t="shared" si="14"/>
        <v>3078527.6243373579</v>
      </c>
      <c r="P72" s="64">
        <f t="shared" si="15"/>
        <v>33.259805169092431</v>
      </c>
    </row>
    <row r="73" spans="1:16" s="24" customFormat="1" ht="14.25" x14ac:dyDescent="0.2">
      <c r="A73" s="22"/>
      <c r="B73" s="56">
        <v>13</v>
      </c>
      <c r="C73" s="57" t="s">
        <v>14</v>
      </c>
      <c r="D73" s="56">
        <v>50</v>
      </c>
      <c r="E73" s="56">
        <v>5</v>
      </c>
      <c r="F73" s="114">
        <f>C196+C197+C198+G196+G197</f>
        <v>49276</v>
      </c>
      <c r="G73" s="130">
        <f t="shared" si="11"/>
        <v>462</v>
      </c>
      <c r="H73" s="59">
        <f t="shared" si="9"/>
        <v>9.3757610195632762E-3</v>
      </c>
      <c r="I73" s="60">
        <v>0.5</v>
      </c>
      <c r="J73" s="59">
        <f t="shared" si="10"/>
        <v>4.5805159524895403E-2</v>
      </c>
      <c r="K73" s="61">
        <f t="shared" si="12"/>
        <v>0.95419484047510461</v>
      </c>
      <c r="L73" s="62">
        <f t="shared" si="16"/>
        <v>89925.776163184797</v>
      </c>
      <c r="M73" s="63">
        <f t="shared" si="13"/>
        <v>4119.0645225547196</v>
      </c>
      <c r="N73" s="62">
        <f t="shared" si="17"/>
        <v>439331.21950953722</v>
      </c>
      <c r="O73" s="63">
        <f t="shared" si="14"/>
        <v>2622313.179578336</v>
      </c>
      <c r="P73" s="64">
        <f t="shared" si="15"/>
        <v>29.160862340734504</v>
      </c>
    </row>
    <row r="74" spans="1:16" s="24" customFormat="1" ht="14.25" x14ac:dyDescent="0.2">
      <c r="A74" s="22"/>
      <c r="B74" s="56">
        <v>14</v>
      </c>
      <c r="C74" s="57" t="s">
        <v>15</v>
      </c>
      <c r="D74" s="56">
        <v>55</v>
      </c>
      <c r="E74" s="56">
        <v>5</v>
      </c>
      <c r="F74" s="114">
        <f>G198+G199+G200+C199+C200</f>
        <v>38639</v>
      </c>
      <c r="G74" s="130">
        <f t="shared" si="11"/>
        <v>478</v>
      </c>
      <c r="H74" s="59">
        <f t="shared" si="9"/>
        <v>1.2370920572478584E-2</v>
      </c>
      <c r="I74" s="60">
        <v>0.5</v>
      </c>
      <c r="J74" s="59">
        <f t="shared" si="10"/>
        <v>5.9998995832705737E-2</v>
      </c>
      <c r="K74" s="61">
        <f t="shared" si="12"/>
        <v>0.94000100416729426</v>
      </c>
      <c r="L74" s="62">
        <f t="shared" si="16"/>
        <v>85806.711640630077</v>
      </c>
      <c r="M74" s="63">
        <f t="shared" si="13"/>
        <v>5148.3165341443528</v>
      </c>
      <c r="N74" s="62">
        <f t="shared" si="17"/>
        <v>416162.76686778944</v>
      </c>
      <c r="O74" s="63">
        <f t="shared" si="14"/>
        <v>2182981.9600687986</v>
      </c>
      <c r="P74" s="64">
        <f t="shared" si="15"/>
        <v>25.440690108384732</v>
      </c>
    </row>
    <row r="75" spans="1:16" s="24" customFormat="1" ht="14.25" x14ac:dyDescent="0.2">
      <c r="A75" s="22"/>
      <c r="B75" s="56">
        <v>15</v>
      </c>
      <c r="C75" s="57" t="s">
        <v>16</v>
      </c>
      <c r="D75" s="56">
        <v>60</v>
      </c>
      <c r="E75" s="56">
        <v>5</v>
      </c>
      <c r="F75" s="114">
        <f>C201+C202+C203+G201+G202</f>
        <v>26703</v>
      </c>
      <c r="G75" s="130">
        <f t="shared" si="11"/>
        <v>419</v>
      </c>
      <c r="H75" s="59">
        <f t="shared" si="9"/>
        <v>1.5691120847844811E-2</v>
      </c>
      <c r="I75" s="60">
        <v>0.5</v>
      </c>
      <c r="J75" s="59">
        <f t="shared" si="10"/>
        <v>7.5494135240806476E-2</v>
      </c>
      <c r="K75" s="61">
        <f t="shared" si="12"/>
        <v>0.9245058647591935</v>
      </c>
      <c r="L75" s="62">
        <f t="shared" si="16"/>
        <v>80658.395106485725</v>
      </c>
      <c r="M75" s="63">
        <f t="shared" si="13"/>
        <v>6089.235788475431</v>
      </c>
      <c r="N75" s="62">
        <f t="shared" si="17"/>
        <v>388068.88606124005</v>
      </c>
      <c r="O75" s="63">
        <f t="shared" si="14"/>
        <v>1766819.1932010092</v>
      </c>
      <c r="P75" s="64">
        <f t="shared" si="15"/>
        <v>21.904963406083684</v>
      </c>
    </row>
    <row r="76" spans="1:16" s="24" customFormat="1" ht="14.25" x14ac:dyDescent="0.2">
      <c r="A76" s="22"/>
      <c r="B76" s="56">
        <v>16</v>
      </c>
      <c r="C76" s="57" t="s">
        <v>17</v>
      </c>
      <c r="D76" s="56">
        <v>65</v>
      </c>
      <c r="E76" s="56">
        <v>5</v>
      </c>
      <c r="F76" s="114">
        <f>G203+G204+G205+C204+C205</f>
        <v>19330</v>
      </c>
      <c r="G76" s="130">
        <f t="shared" si="11"/>
        <v>416</v>
      </c>
      <c r="H76" s="59">
        <f t="shared" si="9"/>
        <v>2.1520951888256597E-2</v>
      </c>
      <c r="I76" s="60">
        <v>0.5</v>
      </c>
      <c r="J76" s="59">
        <f t="shared" si="10"/>
        <v>0.10211094747177221</v>
      </c>
      <c r="K76" s="61">
        <f t="shared" si="12"/>
        <v>0.89788905252822782</v>
      </c>
      <c r="L76" s="62">
        <f t="shared" si="16"/>
        <v>74569.159318010294</v>
      </c>
      <c r="M76" s="63">
        <f t="shared" si="13"/>
        <v>7614.3275101355684</v>
      </c>
      <c r="N76" s="62">
        <f t="shared" si="17"/>
        <v>353809.97781471256</v>
      </c>
      <c r="O76" s="63">
        <f t="shared" si="14"/>
        <v>1378750.3071397692</v>
      </c>
      <c r="P76" s="64">
        <f t="shared" si="15"/>
        <v>18.48955144123191</v>
      </c>
    </row>
    <row r="77" spans="1:16" s="24" customFormat="1" ht="14.25" x14ac:dyDescent="0.2">
      <c r="A77" s="22"/>
      <c r="B77" s="56">
        <v>17</v>
      </c>
      <c r="C77" s="57" t="s">
        <v>18</v>
      </c>
      <c r="D77" s="56">
        <v>70</v>
      </c>
      <c r="E77" s="56">
        <v>5</v>
      </c>
      <c r="F77" s="114">
        <f>C206+C207+C208+G206+G207</f>
        <v>12700</v>
      </c>
      <c r="G77" s="130">
        <f t="shared" si="11"/>
        <v>412</v>
      </c>
      <c r="H77" s="59">
        <f t="shared" si="9"/>
        <v>3.2440944881889762E-2</v>
      </c>
      <c r="I77" s="60">
        <v>0.5</v>
      </c>
      <c r="J77" s="59">
        <f t="shared" si="10"/>
        <v>0.15003641660597231</v>
      </c>
      <c r="K77" s="61">
        <f t="shared" si="12"/>
        <v>0.84996358339402767</v>
      </c>
      <c r="L77" s="62">
        <f t="shared" si="16"/>
        <v>66954.831807874725</v>
      </c>
      <c r="M77" s="63">
        <f t="shared" si="13"/>
        <v>10045.663038909101</v>
      </c>
      <c r="N77" s="62">
        <f t="shared" si="17"/>
        <v>309660.00144210085</v>
      </c>
      <c r="O77" s="63">
        <f t="shared" si="14"/>
        <v>1024940.3293250565</v>
      </c>
      <c r="P77" s="64">
        <f t="shared" si="15"/>
        <v>15.307936733619137</v>
      </c>
    </row>
    <row r="78" spans="1:16" s="24" customFormat="1" ht="14.25" x14ac:dyDescent="0.2">
      <c r="A78" s="22"/>
      <c r="B78" s="56">
        <v>18</v>
      </c>
      <c r="C78" s="57" t="s">
        <v>19</v>
      </c>
      <c r="D78" s="56">
        <v>75</v>
      </c>
      <c r="E78" s="56">
        <v>5</v>
      </c>
      <c r="F78" s="114">
        <f>G208+G209+G210+C209+C210</f>
        <v>9216</v>
      </c>
      <c r="G78" s="130">
        <f t="shared" si="11"/>
        <v>464</v>
      </c>
      <c r="H78" s="59">
        <f t="shared" si="9"/>
        <v>5.0347222222222224E-2</v>
      </c>
      <c r="I78" s="60">
        <v>0.5</v>
      </c>
      <c r="J78" s="59">
        <f t="shared" si="10"/>
        <v>0.2235929067077872</v>
      </c>
      <c r="K78" s="61">
        <f t="shared" si="12"/>
        <v>0.7764070932922128</v>
      </c>
      <c r="L78" s="62">
        <f t="shared" si="16"/>
        <v>56909.168768965625</v>
      </c>
      <c r="M78" s="63">
        <f t="shared" si="13"/>
        <v>12724.486463377048</v>
      </c>
      <c r="N78" s="62">
        <f t="shared" si="17"/>
        <v>252734.6276863855</v>
      </c>
      <c r="O78" s="63">
        <f t="shared" si="14"/>
        <v>715280.32788295567</v>
      </c>
      <c r="P78" s="64">
        <f t="shared" si="15"/>
        <v>12.568806456948652</v>
      </c>
    </row>
    <row r="79" spans="1:16" s="24" customFormat="1" ht="14.25" x14ac:dyDescent="0.2">
      <c r="A79" s="22"/>
      <c r="B79" s="56">
        <v>19</v>
      </c>
      <c r="C79" s="57" t="s">
        <v>20</v>
      </c>
      <c r="D79" s="56">
        <v>80</v>
      </c>
      <c r="E79" s="56">
        <v>5</v>
      </c>
      <c r="F79" s="114">
        <f>C211+C212+C213+G211+G212</f>
        <v>6099</v>
      </c>
      <c r="G79" s="130">
        <f t="shared" si="11"/>
        <v>375</v>
      </c>
      <c r="H79" s="59">
        <f t="shared" si="9"/>
        <v>6.1485489424495818E-2</v>
      </c>
      <c r="I79" s="60">
        <v>0.5</v>
      </c>
      <c r="J79" s="59">
        <f t="shared" si="10"/>
        <v>0.26646770411426135</v>
      </c>
      <c r="K79" s="61">
        <f t="shared" si="12"/>
        <v>0.73353229588573865</v>
      </c>
      <c r="L79" s="62">
        <f t="shared" si="16"/>
        <v>44184.682305588576</v>
      </c>
      <c r="M79" s="63">
        <f t="shared" si="13"/>
        <v>11773.790850988218</v>
      </c>
      <c r="N79" s="62">
        <f t="shared" si="17"/>
        <v>191488.93440047235</v>
      </c>
      <c r="O79" s="63">
        <f t="shared" si="14"/>
        <v>462545.70019657013</v>
      </c>
      <c r="P79" s="64">
        <f t="shared" si="15"/>
        <v>10.468462735513803</v>
      </c>
    </row>
    <row r="80" spans="1:16" s="24" customFormat="1" ht="14.25" x14ac:dyDescent="0.2">
      <c r="A80" s="22"/>
      <c r="B80" s="56">
        <v>20</v>
      </c>
      <c r="C80" s="57" t="s">
        <v>21</v>
      </c>
      <c r="D80" s="56">
        <v>85</v>
      </c>
      <c r="E80" s="56">
        <v>5</v>
      </c>
      <c r="F80" s="114">
        <f>G213+G214+G215+C214+C215</f>
        <v>3022</v>
      </c>
      <c r="G80" s="130">
        <f t="shared" si="11"/>
        <v>319</v>
      </c>
      <c r="H80" s="59">
        <f t="shared" si="9"/>
        <v>0.10555923229649239</v>
      </c>
      <c r="I80" s="60">
        <v>0.5</v>
      </c>
      <c r="J80" s="59">
        <f t="shared" si="10"/>
        <v>0.41759392590653233</v>
      </c>
      <c r="K80" s="61">
        <f t="shared" si="12"/>
        <v>0.58240607409346767</v>
      </c>
      <c r="L80" s="62">
        <f t="shared" si="16"/>
        <v>32410.891454600358</v>
      </c>
      <c r="M80" s="63">
        <f t="shared" si="13"/>
        <v>13534.591404657043</v>
      </c>
      <c r="N80" s="62">
        <f t="shared" si="17"/>
        <v>128217.97876135919</v>
      </c>
      <c r="O80" s="63">
        <f t="shared" si="14"/>
        <v>271056.76579609775</v>
      </c>
      <c r="P80" s="64">
        <f t="shared" si="15"/>
        <v>8.3631382424572074</v>
      </c>
    </row>
    <row r="81" spans="1:16" s="24" customFormat="1" ht="14.25" x14ac:dyDescent="0.2">
      <c r="A81" s="22"/>
      <c r="B81" s="56">
        <v>21</v>
      </c>
      <c r="C81" s="56" t="s">
        <v>22</v>
      </c>
      <c r="D81" s="56">
        <v>90</v>
      </c>
      <c r="E81" s="56">
        <v>5</v>
      </c>
      <c r="F81" s="58">
        <f>C216+C217+C218+G216+G217</f>
        <v>1210</v>
      </c>
      <c r="G81" s="130">
        <f t="shared" si="11"/>
        <v>126</v>
      </c>
      <c r="H81" s="59">
        <f t="shared" si="9"/>
        <v>0.10413223140495868</v>
      </c>
      <c r="I81" s="60">
        <v>0.5</v>
      </c>
      <c r="J81" s="59">
        <f t="shared" si="10"/>
        <v>0.41311475409836063</v>
      </c>
      <c r="K81" s="61">
        <f t="shared" si="12"/>
        <v>0.58688524590163937</v>
      </c>
      <c r="L81" s="62">
        <f t="shared" si="16"/>
        <v>18876.300049943315</v>
      </c>
      <c r="M81" s="63">
        <f t="shared" si="13"/>
        <v>7798.0780534192054</v>
      </c>
      <c r="N81" s="62">
        <f t="shared" si="17"/>
        <v>74886.305116168558</v>
      </c>
      <c r="O81" s="63">
        <f t="shared" si="14"/>
        <v>142838.78703473858</v>
      </c>
      <c r="P81" s="64">
        <f t="shared" si="15"/>
        <v>7.567096658604318</v>
      </c>
    </row>
    <row r="82" spans="1:16" s="24" customFormat="1" ht="14.25" x14ac:dyDescent="0.2">
      <c r="A82" s="22"/>
      <c r="B82" s="56">
        <v>22</v>
      </c>
      <c r="C82" s="56" t="s">
        <v>23</v>
      </c>
      <c r="D82" s="56">
        <v>95</v>
      </c>
      <c r="E82" s="56">
        <v>5</v>
      </c>
      <c r="F82" s="58">
        <f>G218+G219+G220+C219+C220</f>
        <v>474</v>
      </c>
      <c r="G82" s="130">
        <f t="shared" si="11"/>
        <v>30</v>
      </c>
      <c r="H82" s="59">
        <f t="shared" si="9"/>
        <v>6.3291139240506333E-2</v>
      </c>
      <c r="I82" s="60">
        <v>0.5</v>
      </c>
      <c r="J82" s="59">
        <f t="shared" si="10"/>
        <v>0.27322404371584702</v>
      </c>
      <c r="K82" s="61">
        <f t="shared" si="12"/>
        <v>0.72677595628415292</v>
      </c>
      <c r="L82" s="62">
        <f t="shared" si="16"/>
        <v>11078.221996524109</v>
      </c>
      <c r="M82" s="63">
        <f t="shared" si="13"/>
        <v>3026.8366110721618</v>
      </c>
      <c r="N82" s="62">
        <f t="shared" si="17"/>
        <v>47824.018454940146</v>
      </c>
      <c r="O82" s="63">
        <f t="shared" si="14"/>
        <v>67952.481918570018</v>
      </c>
      <c r="P82" s="64">
        <f t="shared" si="15"/>
        <v>6.1338797814207657</v>
      </c>
    </row>
    <row r="83" spans="1:16" s="24" customFormat="1" ht="14.25" x14ac:dyDescent="0.2">
      <c r="A83" s="22"/>
      <c r="B83" s="65">
        <v>23</v>
      </c>
      <c r="C83" s="65" t="s">
        <v>3</v>
      </c>
      <c r="D83" s="65" t="s">
        <v>3</v>
      </c>
      <c r="E83" s="65">
        <v>5</v>
      </c>
      <c r="F83" s="66">
        <f>C221+G221</f>
        <v>188</v>
      </c>
      <c r="G83" s="130">
        <f t="shared" si="11"/>
        <v>3</v>
      </c>
      <c r="H83" s="67">
        <f t="shared" si="9"/>
        <v>1.5957446808510637E-2</v>
      </c>
      <c r="I83" s="68">
        <v>0.5</v>
      </c>
      <c r="J83" s="67">
        <f t="shared" si="10"/>
        <v>7.6726342710997431E-2</v>
      </c>
      <c r="K83" s="69">
        <f>1-J83</f>
        <v>0.92327365728900257</v>
      </c>
      <c r="L83" s="70">
        <f t="shared" si="16"/>
        <v>8051.3853854519475</v>
      </c>
      <c r="M83" s="71">
        <f t="shared" si="13"/>
        <v>8051.3853854519475</v>
      </c>
      <c r="N83" s="70">
        <f t="shared" si="17"/>
        <v>20128.463463629869</v>
      </c>
      <c r="O83" s="71">
        <f t="shared" si="14"/>
        <v>20128.463463629869</v>
      </c>
      <c r="P83" s="72">
        <f t="shared" si="15"/>
        <v>2.5</v>
      </c>
    </row>
    <row r="84" spans="1:16" s="24" customFormat="1" ht="14.25" x14ac:dyDescent="0.2">
      <c r="A84" s="22"/>
      <c r="B84" s="22"/>
      <c r="C84" s="22"/>
      <c r="D84" s="22"/>
      <c r="E84" s="22"/>
      <c r="F84" s="108">
        <f>SUM(F62:F83)</f>
        <v>714589</v>
      </c>
      <c r="G84" s="108">
        <f>SUM(G62:G83)</f>
        <v>4712</v>
      </c>
      <c r="H84" s="22"/>
      <c r="I84" s="22"/>
      <c r="J84" s="22"/>
      <c r="K84" s="22"/>
      <c r="L84" s="22"/>
      <c r="M84" s="22"/>
      <c r="N84" s="22"/>
      <c r="O84" s="22"/>
      <c r="P84" s="22"/>
    </row>
    <row r="85" spans="1:16" s="24" customFormat="1" ht="14.25" x14ac:dyDescent="0.2">
      <c r="A85" s="22"/>
      <c r="B85" s="22"/>
      <c r="C85" s="22"/>
      <c r="D85" s="22"/>
      <c r="E85" s="22"/>
      <c r="F85" s="103"/>
      <c r="G85" s="103"/>
      <c r="H85" s="22"/>
      <c r="I85" s="22"/>
      <c r="J85" s="22"/>
      <c r="K85" s="22"/>
      <c r="L85" s="22"/>
      <c r="M85" s="22"/>
      <c r="N85" s="22"/>
      <c r="O85" s="22"/>
      <c r="P85" s="22"/>
    </row>
    <row r="86" spans="1:16" s="24" customFormat="1" ht="15" x14ac:dyDescent="0.25">
      <c r="A86" s="22"/>
      <c r="B86" s="109" t="s">
        <v>264</v>
      </c>
      <c r="C86" s="110"/>
      <c r="D86" s="110"/>
      <c r="E86" s="110"/>
      <c r="F86" s="103"/>
      <c r="G86" s="103"/>
      <c r="H86" s="22"/>
      <c r="I86" s="22"/>
      <c r="J86" s="22"/>
      <c r="K86" s="22"/>
      <c r="L86" s="22"/>
      <c r="M86" s="22"/>
      <c r="N86" s="22"/>
      <c r="O86" s="22"/>
      <c r="P86" s="22"/>
    </row>
    <row r="87" spans="1:16" s="24" customFormat="1" ht="4.5" customHeight="1" x14ac:dyDescent="0.2">
      <c r="A87" s="22"/>
      <c r="B87" s="22"/>
      <c r="C87" s="22"/>
      <c r="D87" s="22"/>
      <c r="E87" s="22"/>
      <c r="F87" s="103"/>
      <c r="G87" s="103"/>
      <c r="H87" s="22"/>
      <c r="I87" s="22"/>
      <c r="J87" s="22"/>
      <c r="K87" s="22"/>
      <c r="L87" s="22"/>
      <c r="M87" s="22"/>
      <c r="N87" s="22"/>
      <c r="O87" s="22"/>
      <c r="P87" s="22"/>
    </row>
    <row r="88" spans="1:16" s="24" customFormat="1" ht="14.25" x14ac:dyDescent="0.2">
      <c r="A88" s="22"/>
      <c r="B88" s="47"/>
      <c r="C88" s="47" t="s">
        <v>40</v>
      </c>
      <c r="D88" s="47" t="s">
        <v>41</v>
      </c>
      <c r="E88" s="47" t="s">
        <v>42</v>
      </c>
      <c r="F88" s="47" t="s">
        <v>43</v>
      </c>
      <c r="G88" s="47" t="s">
        <v>44</v>
      </c>
      <c r="H88" s="47" t="s">
        <v>112</v>
      </c>
      <c r="I88" s="47" t="s">
        <v>45</v>
      </c>
      <c r="J88" s="47" t="s">
        <v>46</v>
      </c>
      <c r="K88" s="47" t="s">
        <v>47</v>
      </c>
      <c r="L88" s="47" t="s">
        <v>48</v>
      </c>
      <c r="M88" s="47" t="s">
        <v>49</v>
      </c>
      <c r="N88" s="47" t="s">
        <v>50</v>
      </c>
      <c r="O88" s="47" t="s">
        <v>51</v>
      </c>
      <c r="P88" s="47" t="s">
        <v>52</v>
      </c>
    </row>
    <row r="89" spans="1:16" s="24" customFormat="1" ht="15" x14ac:dyDescent="0.25">
      <c r="A89" s="22"/>
      <c r="B89" s="73">
        <v>1</v>
      </c>
      <c r="C89" s="73" t="s">
        <v>24</v>
      </c>
      <c r="D89" s="74" t="s">
        <v>0</v>
      </c>
      <c r="E89" s="74" t="s">
        <v>1</v>
      </c>
      <c r="F89" s="75" t="s">
        <v>53</v>
      </c>
      <c r="G89" s="75" t="s">
        <v>54</v>
      </c>
      <c r="H89" s="75" t="s">
        <v>55</v>
      </c>
      <c r="I89" s="74" t="s">
        <v>2</v>
      </c>
      <c r="J89" s="75" t="s">
        <v>56</v>
      </c>
      <c r="K89" s="75" t="s">
        <v>57</v>
      </c>
      <c r="L89" s="74" t="s">
        <v>58</v>
      </c>
      <c r="M89" s="75" t="s">
        <v>59</v>
      </c>
      <c r="N89" s="75" t="s">
        <v>60</v>
      </c>
      <c r="O89" s="74" t="s">
        <v>61</v>
      </c>
      <c r="P89" s="74" t="s">
        <v>62</v>
      </c>
    </row>
    <row r="90" spans="1:16" s="24" customFormat="1" ht="31.5" x14ac:dyDescent="0.2">
      <c r="A90" s="22"/>
      <c r="B90" s="76"/>
      <c r="C90" s="76"/>
      <c r="D90" s="76"/>
      <c r="E90" s="76"/>
      <c r="F90" s="76" t="s">
        <v>141</v>
      </c>
      <c r="G90" s="76" t="s">
        <v>143</v>
      </c>
      <c r="H90" s="76" t="s">
        <v>142</v>
      </c>
      <c r="I90" s="76" t="s">
        <v>148</v>
      </c>
      <c r="J90" s="76" t="s">
        <v>140</v>
      </c>
      <c r="K90" s="76" t="s">
        <v>149</v>
      </c>
      <c r="L90" s="76" t="s">
        <v>145</v>
      </c>
      <c r="M90" s="76" t="s">
        <v>144</v>
      </c>
      <c r="N90" s="76" t="s">
        <v>146</v>
      </c>
      <c r="O90" s="76" t="s">
        <v>147</v>
      </c>
      <c r="P90" s="76" t="s">
        <v>25</v>
      </c>
    </row>
    <row r="91" spans="1:16" s="24" customFormat="1" ht="14.25" x14ac:dyDescent="0.2">
      <c r="A91" s="22"/>
      <c r="B91" s="48">
        <v>2</v>
      </c>
      <c r="C91" s="49" t="s">
        <v>63</v>
      </c>
      <c r="D91" s="48">
        <v>0</v>
      </c>
      <c r="E91" s="48">
        <v>1</v>
      </c>
      <c r="F91" s="114">
        <f>D171</f>
        <v>8226</v>
      </c>
      <c r="G91" s="130">
        <f>D237</f>
        <v>50</v>
      </c>
      <c r="H91" s="50">
        <f t="shared" ref="H91:H112" si="18">+G91/F91</f>
        <v>6.078288353999514E-3</v>
      </c>
      <c r="I91" s="51">
        <v>0.1</v>
      </c>
      <c r="J91" s="50">
        <f t="shared" ref="J91:J112" si="19">+(E91*H91)/(1+E91*(1-I91)*H91)</f>
        <v>6.0452182323781894E-3</v>
      </c>
      <c r="K91" s="52">
        <f>1-J91</f>
        <v>0.99395478176762186</v>
      </c>
      <c r="L91" s="53">
        <v>100000</v>
      </c>
      <c r="M91" s="54">
        <f>+L91-L92</f>
        <v>604.52182323782472</v>
      </c>
      <c r="N91" s="53">
        <f>0.1*E91*M91+(L92*E91)</f>
        <v>99455.930359085964</v>
      </c>
      <c r="O91" s="54">
        <f>+O92+N91</f>
        <v>8129599.0464212811</v>
      </c>
      <c r="P91" s="55">
        <f>+O91/L91</f>
        <v>81.295990464212807</v>
      </c>
    </row>
    <row r="92" spans="1:16" s="24" customFormat="1" ht="14.25" x14ac:dyDescent="0.2">
      <c r="A92" s="22"/>
      <c r="B92" s="56">
        <v>3</v>
      </c>
      <c r="C92" s="57" t="s">
        <v>4</v>
      </c>
      <c r="D92" s="56">
        <v>1</v>
      </c>
      <c r="E92" s="56">
        <v>4</v>
      </c>
      <c r="F92" s="114">
        <f>H171+H172+D172+D173</f>
        <v>36034</v>
      </c>
      <c r="G92" s="130">
        <f t="shared" ref="G92:G112" si="20">D238</f>
        <v>21</v>
      </c>
      <c r="H92" s="59">
        <f t="shared" si="18"/>
        <v>5.8278292723538884E-4</v>
      </c>
      <c r="I92" s="60">
        <v>0.4</v>
      </c>
      <c r="J92" s="59">
        <f t="shared" si="19"/>
        <v>2.3278757579452622E-3</v>
      </c>
      <c r="K92" s="61">
        <f t="shared" ref="K92:K111" si="21">1-J92</f>
        <v>0.99767212424205476</v>
      </c>
      <c r="L92" s="62">
        <f>+L91-(L91*J91)</f>
        <v>99395.478176762175</v>
      </c>
      <c r="M92" s="63">
        <f t="shared" ref="M92:M112" si="22">+L92-L93</f>
        <v>231.3803240970592</v>
      </c>
      <c r="N92" s="62">
        <f>0.4*E92*M92+(L93*E92)</f>
        <v>397026.59992921574</v>
      </c>
      <c r="O92" s="63">
        <f t="shared" ref="O92:O112" si="23">+O93+N92</f>
        <v>8030143.116062195</v>
      </c>
      <c r="P92" s="64">
        <f t="shared" ref="P92:P112" si="24">+O92/L92</f>
        <v>80.789823273264105</v>
      </c>
    </row>
    <row r="93" spans="1:16" s="24" customFormat="1" ht="14.25" x14ac:dyDescent="0.2">
      <c r="A93" s="22"/>
      <c r="B93" s="56">
        <v>4</v>
      </c>
      <c r="C93" s="57" t="s">
        <v>5</v>
      </c>
      <c r="D93" s="56">
        <v>5</v>
      </c>
      <c r="E93" s="56">
        <v>5</v>
      </c>
      <c r="F93" s="114">
        <f>H173+H174+H175+D174+D175</f>
        <v>48047</v>
      </c>
      <c r="G93" s="130">
        <f t="shared" si="20"/>
        <v>7</v>
      </c>
      <c r="H93" s="59">
        <f t="shared" si="18"/>
        <v>1.4569067787791122E-4</v>
      </c>
      <c r="I93" s="60">
        <v>0.5</v>
      </c>
      <c r="J93" s="59">
        <f t="shared" si="19"/>
        <v>7.2818816382153148E-4</v>
      </c>
      <c r="K93" s="61">
        <f t="shared" si="21"/>
        <v>0.99927181183617841</v>
      </c>
      <c r="L93" s="62">
        <f t="shared" ref="L93:L112" si="25">+L92-(L92*J92)</f>
        <v>99164.097852665116</v>
      </c>
      <c r="M93" s="63">
        <f t="shared" si="22"/>
        <v>72.21012233235524</v>
      </c>
      <c r="N93" s="62">
        <f t="shared" ref="N93:N112" si="26">0.5*E93*(L93+L94)</f>
        <v>495639.96395749471</v>
      </c>
      <c r="O93" s="63">
        <f t="shared" si="23"/>
        <v>7633116.5161329797</v>
      </c>
      <c r="P93" s="64">
        <f t="shared" si="24"/>
        <v>76.974597474521701</v>
      </c>
    </row>
    <row r="94" spans="1:16" s="24" customFormat="1" ht="14.25" x14ac:dyDescent="0.2">
      <c r="A94" s="22"/>
      <c r="B94" s="56">
        <v>5</v>
      </c>
      <c r="C94" s="57" t="s">
        <v>6</v>
      </c>
      <c r="D94" s="56">
        <v>10</v>
      </c>
      <c r="E94" s="56">
        <v>5</v>
      </c>
      <c r="F94" s="114">
        <f>D176+D177+D178+H176+H177</f>
        <v>46665</v>
      </c>
      <c r="G94" s="130">
        <f t="shared" si="20"/>
        <v>13</v>
      </c>
      <c r="H94" s="59">
        <f t="shared" si="18"/>
        <v>2.785813779063538E-4</v>
      </c>
      <c r="I94" s="60">
        <v>0.5</v>
      </c>
      <c r="J94" s="59">
        <f t="shared" si="19"/>
        <v>1.391937469885968E-3</v>
      </c>
      <c r="K94" s="61">
        <f t="shared" si="21"/>
        <v>0.99860806253011403</v>
      </c>
      <c r="L94" s="62">
        <f t="shared" si="25"/>
        <v>99091.887730332761</v>
      </c>
      <c r="M94" s="63">
        <f t="shared" si="22"/>
        <v>137.92971149359073</v>
      </c>
      <c r="N94" s="62">
        <f t="shared" si="26"/>
        <v>495114.61437292979</v>
      </c>
      <c r="O94" s="63">
        <f t="shared" si="23"/>
        <v>7137476.5521754846</v>
      </c>
      <c r="P94" s="64">
        <f t="shared" si="24"/>
        <v>72.028868514436937</v>
      </c>
    </row>
    <row r="95" spans="1:16" s="24" customFormat="1" ht="14.25" x14ac:dyDescent="0.2">
      <c r="A95" s="22"/>
      <c r="B95" s="56">
        <v>6</v>
      </c>
      <c r="C95" s="57" t="s">
        <v>7</v>
      </c>
      <c r="D95" s="56">
        <v>15</v>
      </c>
      <c r="E95" s="56">
        <v>5</v>
      </c>
      <c r="F95" s="114">
        <f>H178+H179+H180+D179+D180</f>
        <v>44812</v>
      </c>
      <c r="G95" s="130">
        <f t="shared" si="20"/>
        <v>22</v>
      </c>
      <c r="H95" s="59">
        <f t="shared" si="18"/>
        <v>4.9093992680532001E-4</v>
      </c>
      <c r="I95" s="60">
        <v>0.5</v>
      </c>
      <c r="J95" s="59">
        <f t="shared" si="19"/>
        <v>2.4516905520761364E-3</v>
      </c>
      <c r="K95" s="61">
        <f t="shared" si="21"/>
        <v>0.99754830944792383</v>
      </c>
      <c r="L95" s="62">
        <f t="shared" si="25"/>
        <v>98953.95801883917</v>
      </c>
      <c r="M95" s="63">
        <f t="shared" si="22"/>
        <v>242.6044839653332</v>
      </c>
      <c r="N95" s="62">
        <f t="shared" si="26"/>
        <v>494163.27888428245</v>
      </c>
      <c r="O95" s="63">
        <f t="shared" si="23"/>
        <v>6642361.937802555</v>
      </c>
      <c r="P95" s="64">
        <f t="shared" si="24"/>
        <v>67.125783251014184</v>
      </c>
    </row>
    <row r="96" spans="1:16" s="24" customFormat="1" ht="14.25" x14ac:dyDescent="0.2">
      <c r="A96" s="22"/>
      <c r="B96" s="56">
        <v>7</v>
      </c>
      <c r="C96" s="57" t="s">
        <v>8</v>
      </c>
      <c r="D96" s="56">
        <v>20</v>
      </c>
      <c r="E96" s="56">
        <v>5</v>
      </c>
      <c r="F96" s="114">
        <f>D181+D182+D183+H181+H182</f>
        <v>51524</v>
      </c>
      <c r="G96" s="130">
        <f t="shared" si="20"/>
        <v>26</v>
      </c>
      <c r="H96" s="59">
        <f t="shared" si="18"/>
        <v>5.0461920658333983E-4</v>
      </c>
      <c r="I96" s="60">
        <v>0.5</v>
      </c>
      <c r="J96" s="59">
        <f t="shared" si="19"/>
        <v>2.5199170365775652E-3</v>
      </c>
      <c r="K96" s="61">
        <f t="shared" si="21"/>
        <v>0.99748008296342239</v>
      </c>
      <c r="L96" s="62">
        <f t="shared" si="25"/>
        <v>98711.353534873837</v>
      </c>
      <c r="M96" s="63">
        <f t="shared" si="22"/>
        <v>248.74442147616355</v>
      </c>
      <c r="N96" s="62">
        <f t="shared" si="26"/>
        <v>492934.90662067884</v>
      </c>
      <c r="O96" s="63">
        <f t="shared" si="23"/>
        <v>6148198.6589182727</v>
      </c>
      <c r="P96" s="64">
        <f t="shared" si="24"/>
        <v>62.284615079725043</v>
      </c>
    </row>
    <row r="97" spans="1:16" s="24" customFormat="1" ht="14.25" x14ac:dyDescent="0.2">
      <c r="A97" s="22"/>
      <c r="B97" s="56">
        <v>8</v>
      </c>
      <c r="C97" s="57" t="s">
        <v>9</v>
      </c>
      <c r="D97" s="56">
        <v>25</v>
      </c>
      <c r="E97" s="56">
        <v>5</v>
      </c>
      <c r="F97" s="114">
        <f>H183+H184+H185+D184+D185</f>
        <v>53035</v>
      </c>
      <c r="G97" s="130">
        <f t="shared" si="20"/>
        <v>33</v>
      </c>
      <c r="H97" s="59">
        <f t="shared" si="18"/>
        <v>6.2223060243235594E-4</v>
      </c>
      <c r="I97" s="60">
        <v>0.5</v>
      </c>
      <c r="J97" s="59">
        <f t="shared" si="19"/>
        <v>3.1063208923612744E-3</v>
      </c>
      <c r="K97" s="61">
        <f t="shared" si="21"/>
        <v>0.99689367910763871</v>
      </c>
      <c r="L97" s="62">
        <f t="shared" si="25"/>
        <v>98462.609113397673</v>
      </c>
      <c r="M97" s="63">
        <f t="shared" si="22"/>
        <v>305.856459805349</v>
      </c>
      <c r="N97" s="62">
        <f t="shared" si="26"/>
        <v>491548.40441747499</v>
      </c>
      <c r="O97" s="63">
        <f t="shared" si="23"/>
        <v>5655263.7522975942</v>
      </c>
      <c r="P97" s="64">
        <f t="shared" si="24"/>
        <v>57.43564794006754</v>
      </c>
    </row>
    <row r="98" spans="1:16" s="24" customFormat="1" ht="14.25" x14ac:dyDescent="0.2">
      <c r="A98" s="22"/>
      <c r="B98" s="56">
        <v>9</v>
      </c>
      <c r="C98" s="57" t="s">
        <v>10</v>
      </c>
      <c r="D98" s="56">
        <v>30</v>
      </c>
      <c r="E98" s="56">
        <v>5</v>
      </c>
      <c r="F98" s="114">
        <f>D186+D187+D188+H186+H187</f>
        <v>59251</v>
      </c>
      <c r="G98" s="130">
        <f t="shared" si="20"/>
        <v>61</v>
      </c>
      <c r="H98" s="59">
        <f t="shared" si="18"/>
        <v>1.0295184891394237E-3</v>
      </c>
      <c r="I98" s="60">
        <v>0.5</v>
      </c>
      <c r="J98" s="59">
        <f t="shared" si="19"/>
        <v>5.1343776040132317E-3</v>
      </c>
      <c r="K98" s="61">
        <f t="shared" si="21"/>
        <v>0.99486562239598675</v>
      </c>
      <c r="L98" s="62">
        <f t="shared" si="25"/>
        <v>98156.752653592324</v>
      </c>
      <c r="M98" s="63">
        <f t="shared" si="22"/>
        <v>503.97383250726853</v>
      </c>
      <c r="N98" s="62">
        <f t="shared" si="26"/>
        <v>489523.82868669345</v>
      </c>
      <c r="O98" s="63">
        <f t="shared" si="23"/>
        <v>5163715.3478801195</v>
      </c>
      <c r="P98" s="64">
        <f t="shared" si="24"/>
        <v>52.606827429423305</v>
      </c>
    </row>
    <row r="99" spans="1:16" s="24" customFormat="1" ht="14.25" x14ac:dyDescent="0.2">
      <c r="A99" s="22"/>
      <c r="B99" s="56">
        <v>10</v>
      </c>
      <c r="C99" s="57" t="s">
        <v>11</v>
      </c>
      <c r="D99" s="56">
        <v>35</v>
      </c>
      <c r="E99" s="56">
        <v>5</v>
      </c>
      <c r="F99" s="114">
        <f>H188+H189+D189+D190+H190</f>
        <v>69759</v>
      </c>
      <c r="G99" s="130">
        <f t="shared" si="20"/>
        <v>86</v>
      </c>
      <c r="H99" s="59">
        <f t="shared" si="18"/>
        <v>1.2328158373829899E-3</v>
      </c>
      <c r="I99" s="60">
        <v>0.5</v>
      </c>
      <c r="J99" s="59">
        <f t="shared" si="19"/>
        <v>6.1451396232886498E-3</v>
      </c>
      <c r="K99" s="61">
        <f t="shared" si="21"/>
        <v>0.99385486037671134</v>
      </c>
      <c r="L99" s="62">
        <f t="shared" si="25"/>
        <v>97652.778821085056</v>
      </c>
      <c r="M99" s="63">
        <f t="shared" si="22"/>
        <v>600.08996045769891</v>
      </c>
      <c r="N99" s="62">
        <f t="shared" si="26"/>
        <v>486763.66920428106</v>
      </c>
      <c r="O99" s="63">
        <f t="shared" si="23"/>
        <v>4674191.5191934258</v>
      </c>
      <c r="P99" s="64">
        <f t="shared" si="24"/>
        <v>47.865422526861884</v>
      </c>
    </row>
    <row r="100" spans="1:16" s="24" customFormat="1" ht="14.25" x14ac:dyDescent="0.2">
      <c r="A100" s="22"/>
      <c r="B100" s="56">
        <v>11</v>
      </c>
      <c r="C100" s="57" t="s">
        <v>12</v>
      </c>
      <c r="D100" s="56">
        <v>40</v>
      </c>
      <c r="E100" s="56">
        <v>5</v>
      </c>
      <c r="F100" s="114">
        <f>D191+D192+D193+H191+H192</f>
        <v>66616</v>
      </c>
      <c r="G100" s="130">
        <f t="shared" si="20"/>
        <v>129</v>
      </c>
      <c r="H100" s="59">
        <f t="shared" si="18"/>
        <v>1.9364717185060647E-3</v>
      </c>
      <c r="I100" s="60">
        <v>0.5</v>
      </c>
      <c r="J100" s="59">
        <f t="shared" si="19"/>
        <v>9.635710390881182E-3</v>
      </c>
      <c r="K100" s="61">
        <f t="shared" si="21"/>
        <v>0.99036428960911882</v>
      </c>
      <c r="L100" s="62">
        <f t="shared" si="25"/>
        <v>97052.688860627357</v>
      </c>
      <c r="M100" s="63">
        <f t="shared" si="22"/>
        <v>935.1716025173082</v>
      </c>
      <c r="N100" s="62">
        <f t="shared" si="26"/>
        <v>482925.51529684348</v>
      </c>
      <c r="O100" s="63">
        <f t="shared" si="23"/>
        <v>4187427.8499891446</v>
      </c>
      <c r="P100" s="64">
        <f t="shared" si="24"/>
        <v>43.145923097530108</v>
      </c>
    </row>
    <row r="101" spans="1:16" s="24" customFormat="1" ht="14.25" x14ac:dyDescent="0.2">
      <c r="A101" s="22"/>
      <c r="B101" s="56">
        <v>12</v>
      </c>
      <c r="C101" s="57" t="s">
        <v>13</v>
      </c>
      <c r="D101" s="56">
        <v>45</v>
      </c>
      <c r="E101" s="56">
        <v>5</v>
      </c>
      <c r="F101" s="114">
        <f>H193+H194+H195+D194+D195</f>
        <v>64246</v>
      </c>
      <c r="G101" s="130">
        <f t="shared" si="20"/>
        <v>190</v>
      </c>
      <c r="H101" s="59">
        <f t="shared" si="18"/>
        <v>2.9573825607819943E-3</v>
      </c>
      <c r="I101" s="60">
        <v>0.5</v>
      </c>
      <c r="J101" s="59">
        <f t="shared" si="19"/>
        <v>1.4678388776440416E-2</v>
      </c>
      <c r="K101" s="61">
        <f t="shared" si="21"/>
        <v>0.98532161122355955</v>
      </c>
      <c r="L101" s="62">
        <f t="shared" si="25"/>
        <v>96117.517258110049</v>
      </c>
      <c r="M101" s="63">
        <f t="shared" si="22"/>
        <v>1410.8502865407645</v>
      </c>
      <c r="N101" s="62">
        <f t="shared" si="26"/>
        <v>477060.4605741984</v>
      </c>
      <c r="O101" s="63">
        <f t="shared" si="23"/>
        <v>3704502.3346923012</v>
      </c>
      <c r="P101" s="64">
        <f t="shared" si="24"/>
        <v>38.541386007135223</v>
      </c>
    </row>
    <row r="102" spans="1:16" s="24" customFormat="1" ht="14.25" x14ac:dyDescent="0.2">
      <c r="A102" s="22"/>
      <c r="B102" s="56">
        <v>13</v>
      </c>
      <c r="C102" s="57" t="s">
        <v>14</v>
      </c>
      <c r="D102" s="56">
        <v>50</v>
      </c>
      <c r="E102" s="56">
        <v>5</v>
      </c>
      <c r="F102" s="114">
        <f>D196+D197+D198+H196+H197</f>
        <v>56446</v>
      </c>
      <c r="G102" s="130">
        <f t="shared" si="20"/>
        <v>225</v>
      </c>
      <c r="H102" s="59">
        <f t="shared" si="18"/>
        <v>3.9861106189986893E-3</v>
      </c>
      <c r="I102" s="60">
        <v>0.5</v>
      </c>
      <c r="J102" s="59">
        <f t="shared" si="19"/>
        <v>1.9733899330801549E-2</v>
      </c>
      <c r="K102" s="61">
        <f t="shared" si="21"/>
        <v>0.9802661006691985</v>
      </c>
      <c r="L102" s="62">
        <f t="shared" si="25"/>
        <v>94706.666971569284</v>
      </c>
      <c r="M102" s="63">
        <f t="shared" si="22"/>
        <v>1868.9318319727026</v>
      </c>
      <c r="N102" s="62">
        <f t="shared" si="26"/>
        <v>468861.00527791469</v>
      </c>
      <c r="O102" s="63">
        <f t="shared" si="23"/>
        <v>3227441.8741181027</v>
      </c>
      <c r="P102" s="64">
        <f t="shared" si="24"/>
        <v>34.078296463404982</v>
      </c>
    </row>
    <row r="103" spans="1:16" s="24" customFormat="1" ht="14.25" x14ac:dyDescent="0.2">
      <c r="A103" s="22"/>
      <c r="B103" s="56">
        <v>14</v>
      </c>
      <c r="C103" s="57" t="s">
        <v>15</v>
      </c>
      <c r="D103" s="56">
        <v>55</v>
      </c>
      <c r="E103" s="56">
        <v>5</v>
      </c>
      <c r="F103" s="114">
        <f>H198+H199+H200+D199+D200</f>
        <v>45744</v>
      </c>
      <c r="G103" s="130">
        <f t="shared" si="20"/>
        <v>235</v>
      </c>
      <c r="H103" s="59">
        <f t="shared" si="18"/>
        <v>5.1372857642532355E-3</v>
      </c>
      <c r="I103" s="60">
        <v>0.5</v>
      </c>
      <c r="J103" s="59">
        <f t="shared" si="19"/>
        <v>2.5360715711772765E-2</v>
      </c>
      <c r="K103" s="61">
        <f t="shared" si="21"/>
        <v>0.97463928428822721</v>
      </c>
      <c r="L103" s="62">
        <f t="shared" si="25"/>
        <v>92837.735139596582</v>
      </c>
      <c r="M103" s="63">
        <f t="shared" si="22"/>
        <v>2354.4314082001656</v>
      </c>
      <c r="N103" s="62">
        <f t="shared" si="26"/>
        <v>458302.59717748256</v>
      </c>
      <c r="O103" s="63">
        <f t="shared" si="23"/>
        <v>2758580.8688401883</v>
      </c>
      <c r="P103" s="64">
        <f t="shared" si="24"/>
        <v>29.714004382939919</v>
      </c>
    </row>
    <row r="104" spans="1:16" s="24" customFormat="1" ht="14.25" x14ac:dyDescent="0.2">
      <c r="A104" s="22"/>
      <c r="B104" s="56">
        <v>15</v>
      </c>
      <c r="C104" s="57" t="s">
        <v>16</v>
      </c>
      <c r="D104" s="56">
        <v>60</v>
      </c>
      <c r="E104" s="56">
        <v>5</v>
      </c>
      <c r="F104" s="114">
        <f>D201+D202+D203+H201+H202</f>
        <v>33907</v>
      </c>
      <c r="G104" s="130">
        <f t="shared" si="20"/>
        <v>272</v>
      </c>
      <c r="H104" s="59">
        <f t="shared" si="18"/>
        <v>8.0219423717816374E-3</v>
      </c>
      <c r="I104" s="60">
        <v>0.5</v>
      </c>
      <c r="J104" s="59">
        <f t="shared" si="19"/>
        <v>3.9321132217307084E-2</v>
      </c>
      <c r="K104" s="61">
        <f t="shared" si="21"/>
        <v>0.96067886778269296</v>
      </c>
      <c r="L104" s="62">
        <f t="shared" si="25"/>
        <v>90483.303731396416</v>
      </c>
      <c r="M104" s="63">
        <f t="shared" si="22"/>
        <v>3557.9059494809917</v>
      </c>
      <c r="N104" s="62">
        <f t="shared" si="26"/>
        <v>443521.75378327956</v>
      </c>
      <c r="O104" s="63">
        <f t="shared" si="23"/>
        <v>2300278.2716627056</v>
      </c>
      <c r="P104" s="64">
        <f t="shared" si="24"/>
        <v>25.422129573110865</v>
      </c>
    </row>
    <row r="105" spans="1:16" s="24" customFormat="1" ht="14.25" x14ac:dyDescent="0.2">
      <c r="A105" s="22"/>
      <c r="B105" s="56">
        <v>16</v>
      </c>
      <c r="C105" s="57" t="s">
        <v>17</v>
      </c>
      <c r="D105" s="56">
        <v>65</v>
      </c>
      <c r="E105" s="56">
        <v>5</v>
      </c>
      <c r="F105" s="114">
        <f>H203+H204+H205+D204+D205</f>
        <v>25845</v>
      </c>
      <c r="G105" s="130">
        <f t="shared" si="20"/>
        <v>304</v>
      </c>
      <c r="H105" s="59">
        <f t="shared" si="18"/>
        <v>1.1762429870381117E-2</v>
      </c>
      <c r="I105" s="60">
        <v>0.5</v>
      </c>
      <c r="J105" s="59">
        <f t="shared" si="19"/>
        <v>5.7132118022928016E-2</v>
      </c>
      <c r="K105" s="61">
        <f t="shared" si="21"/>
        <v>0.94286788197707194</v>
      </c>
      <c r="L105" s="62">
        <f t="shared" si="25"/>
        <v>86925.397781915424</v>
      </c>
      <c r="M105" s="63">
        <f t="shared" si="22"/>
        <v>4966.2320852663543</v>
      </c>
      <c r="N105" s="62">
        <f t="shared" si="26"/>
        <v>422211.40869641124</v>
      </c>
      <c r="O105" s="63">
        <f t="shared" si="23"/>
        <v>1856756.5178794258</v>
      </c>
      <c r="P105" s="64">
        <f t="shared" si="24"/>
        <v>21.360345368079738</v>
      </c>
    </row>
    <row r="106" spans="1:16" s="24" customFormat="1" ht="14.25" x14ac:dyDescent="0.2">
      <c r="A106" s="22"/>
      <c r="B106" s="56">
        <v>17</v>
      </c>
      <c r="C106" s="57" t="s">
        <v>18</v>
      </c>
      <c r="D106" s="56">
        <v>70</v>
      </c>
      <c r="E106" s="56">
        <v>5</v>
      </c>
      <c r="F106" s="114">
        <f>D206+D207+D208+H206+H207</f>
        <v>16917</v>
      </c>
      <c r="G106" s="130">
        <f t="shared" si="20"/>
        <v>322</v>
      </c>
      <c r="H106" s="59">
        <f t="shared" si="18"/>
        <v>1.9034107702311284E-2</v>
      </c>
      <c r="I106" s="60">
        <v>0.5</v>
      </c>
      <c r="J106" s="59">
        <f t="shared" si="19"/>
        <v>9.084753413835911E-2</v>
      </c>
      <c r="K106" s="61">
        <f t="shared" si="21"/>
        <v>0.90915246586164089</v>
      </c>
      <c r="L106" s="62">
        <f t="shared" si="25"/>
        <v>81959.16569664907</v>
      </c>
      <c r="M106" s="63">
        <f t="shared" si="22"/>
        <v>7445.7881035777536</v>
      </c>
      <c r="N106" s="62">
        <f t="shared" si="26"/>
        <v>391181.3582243009</v>
      </c>
      <c r="O106" s="63">
        <f t="shared" si="23"/>
        <v>1434545.1091830146</v>
      </c>
      <c r="P106" s="64">
        <f t="shared" si="24"/>
        <v>17.503168766902984</v>
      </c>
    </row>
    <row r="107" spans="1:16" s="24" customFormat="1" ht="14.25" x14ac:dyDescent="0.2">
      <c r="A107" s="22"/>
      <c r="B107" s="56">
        <v>18</v>
      </c>
      <c r="C107" s="57" t="s">
        <v>19</v>
      </c>
      <c r="D107" s="56">
        <v>75</v>
      </c>
      <c r="E107" s="56">
        <v>5</v>
      </c>
      <c r="F107" s="114">
        <f>H208+H209+H210+D209+D210</f>
        <v>12728</v>
      </c>
      <c r="G107" s="130">
        <f t="shared" si="20"/>
        <v>398</v>
      </c>
      <c r="H107" s="59">
        <f t="shared" si="18"/>
        <v>3.1269641734758012E-2</v>
      </c>
      <c r="I107" s="60">
        <v>0.5</v>
      </c>
      <c r="J107" s="59">
        <f t="shared" si="19"/>
        <v>0.14501202360999779</v>
      </c>
      <c r="K107" s="61">
        <f t="shared" si="21"/>
        <v>0.85498797639000224</v>
      </c>
      <c r="L107" s="62">
        <f t="shared" si="25"/>
        <v>74513.377593071316</v>
      </c>
      <c r="M107" s="63">
        <f t="shared" si="22"/>
        <v>10805.335670787143</v>
      </c>
      <c r="N107" s="62">
        <f t="shared" si="26"/>
        <v>345553.54878838873</v>
      </c>
      <c r="O107" s="63">
        <f t="shared" si="23"/>
        <v>1043363.7509587137</v>
      </c>
      <c r="P107" s="64">
        <f t="shared" si="24"/>
        <v>14.002368227845999</v>
      </c>
    </row>
    <row r="108" spans="1:16" s="24" customFormat="1" ht="14.25" x14ac:dyDescent="0.2">
      <c r="A108" s="22"/>
      <c r="B108" s="56">
        <v>19</v>
      </c>
      <c r="C108" s="57" t="s">
        <v>20</v>
      </c>
      <c r="D108" s="56">
        <v>80</v>
      </c>
      <c r="E108" s="56">
        <v>5</v>
      </c>
      <c r="F108" s="114">
        <f>D211+D212+D213+H211+H212</f>
        <v>8972</v>
      </c>
      <c r="G108" s="130">
        <f t="shared" si="20"/>
        <v>455</v>
      </c>
      <c r="H108" s="59">
        <f t="shared" si="18"/>
        <v>5.0713330361123493E-2</v>
      </c>
      <c r="I108" s="60">
        <v>0.5</v>
      </c>
      <c r="J108" s="59">
        <f t="shared" si="19"/>
        <v>0.22503585736188728</v>
      </c>
      <c r="K108" s="61">
        <f t="shared" si="21"/>
        <v>0.77496414263811275</v>
      </c>
      <c r="L108" s="62">
        <f t="shared" si="25"/>
        <v>63708.041922284174</v>
      </c>
      <c r="M108" s="63">
        <f t="shared" si="22"/>
        <v>14336.59383482828</v>
      </c>
      <c r="N108" s="62">
        <f t="shared" si="26"/>
        <v>282698.72502435016</v>
      </c>
      <c r="O108" s="63">
        <f t="shared" si="23"/>
        <v>697810.20217032498</v>
      </c>
      <c r="P108" s="64">
        <f t="shared" si="24"/>
        <v>10.953251443853288</v>
      </c>
    </row>
    <row r="109" spans="1:16" s="24" customFormat="1" ht="14.25" x14ac:dyDescent="0.2">
      <c r="A109" s="22"/>
      <c r="B109" s="56">
        <v>20</v>
      </c>
      <c r="C109" s="57" t="s">
        <v>21</v>
      </c>
      <c r="D109" s="56">
        <v>85</v>
      </c>
      <c r="E109" s="56">
        <v>5</v>
      </c>
      <c r="F109" s="114">
        <f>H213+H214+H215+D214+D215</f>
        <v>4816</v>
      </c>
      <c r="G109" s="130">
        <f t="shared" si="20"/>
        <v>401</v>
      </c>
      <c r="H109" s="59">
        <f t="shared" si="18"/>
        <v>8.3264119601328901E-2</v>
      </c>
      <c r="I109" s="60">
        <v>0.5</v>
      </c>
      <c r="J109" s="59">
        <f t="shared" si="19"/>
        <v>0.34459053020537939</v>
      </c>
      <c r="K109" s="61">
        <f t="shared" si="21"/>
        <v>0.65540946979462067</v>
      </c>
      <c r="L109" s="62">
        <f t="shared" si="25"/>
        <v>49371.448087455894</v>
      </c>
      <c r="M109" s="63">
        <f t="shared" si="22"/>
        <v>17012.933473463792</v>
      </c>
      <c r="N109" s="62">
        <f t="shared" si="26"/>
        <v>204324.90675361999</v>
      </c>
      <c r="O109" s="63">
        <f t="shared" si="23"/>
        <v>415111.47714597487</v>
      </c>
      <c r="P109" s="64">
        <f t="shared" si="24"/>
        <v>8.4079259010319518</v>
      </c>
    </row>
    <row r="110" spans="1:16" s="24" customFormat="1" ht="14.25" x14ac:dyDescent="0.2">
      <c r="A110" s="22"/>
      <c r="B110" s="56">
        <v>21</v>
      </c>
      <c r="C110" s="56" t="s">
        <v>22</v>
      </c>
      <c r="D110" s="56">
        <v>90</v>
      </c>
      <c r="E110" s="56">
        <v>5</v>
      </c>
      <c r="F110" s="58">
        <f>D216+D217+D218+H216+H217</f>
        <v>2015</v>
      </c>
      <c r="G110" s="130">
        <f t="shared" si="20"/>
        <v>239</v>
      </c>
      <c r="H110" s="59">
        <f t="shared" si="18"/>
        <v>0.11861042183622829</v>
      </c>
      <c r="I110" s="60">
        <v>0.5</v>
      </c>
      <c r="J110" s="59">
        <f t="shared" si="19"/>
        <v>0.45741626794258372</v>
      </c>
      <c r="K110" s="61">
        <f t="shared" si="21"/>
        <v>0.54258373205741628</v>
      </c>
      <c r="L110" s="62">
        <f t="shared" si="25"/>
        <v>32358.514613992102</v>
      </c>
      <c r="M110" s="63">
        <f t="shared" si="22"/>
        <v>14801.310990897822</v>
      </c>
      <c r="N110" s="62">
        <f t="shared" si="26"/>
        <v>124789.29559271595</v>
      </c>
      <c r="O110" s="63">
        <f t="shared" si="23"/>
        <v>210786.57039235486</v>
      </c>
      <c r="P110" s="64">
        <f t="shared" si="24"/>
        <v>6.5140990835595689</v>
      </c>
    </row>
    <row r="111" spans="1:16" s="24" customFormat="1" ht="14.25" x14ac:dyDescent="0.2">
      <c r="A111" s="22"/>
      <c r="B111" s="56">
        <v>22</v>
      </c>
      <c r="C111" s="56" t="s">
        <v>23</v>
      </c>
      <c r="D111" s="56">
        <v>95</v>
      </c>
      <c r="E111" s="56">
        <v>5</v>
      </c>
      <c r="F111" s="58">
        <f>H218+H219+H220+D219+D220</f>
        <v>590</v>
      </c>
      <c r="G111" s="130">
        <f t="shared" si="20"/>
        <v>83</v>
      </c>
      <c r="H111" s="59">
        <f t="shared" si="18"/>
        <v>0.14067796610169492</v>
      </c>
      <c r="I111" s="60">
        <v>0.5</v>
      </c>
      <c r="J111" s="59">
        <f t="shared" si="19"/>
        <v>0.52037617554858939</v>
      </c>
      <c r="K111" s="61">
        <f t="shared" si="21"/>
        <v>0.47962382445141061</v>
      </c>
      <c r="L111" s="62">
        <f t="shared" si="25"/>
        <v>17557.203623094279</v>
      </c>
      <c r="M111" s="63">
        <f t="shared" si="22"/>
        <v>9136.3504747136376</v>
      </c>
      <c r="N111" s="62">
        <f t="shared" si="26"/>
        <v>64945.141928687299</v>
      </c>
      <c r="O111" s="63">
        <f t="shared" si="23"/>
        <v>85997.274799638908</v>
      </c>
      <c r="P111" s="64">
        <f t="shared" si="24"/>
        <v>4.8981191222570537</v>
      </c>
    </row>
    <row r="112" spans="1:16" s="24" customFormat="1" ht="14.25" x14ac:dyDescent="0.2">
      <c r="A112" s="22"/>
      <c r="B112" s="65">
        <v>23</v>
      </c>
      <c r="C112" s="65" t="s">
        <v>3</v>
      </c>
      <c r="D112" s="65" t="s">
        <v>3</v>
      </c>
      <c r="E112" s="65">
        <v>5</v>
      </c>
      <c r="F112" s="66">
        <f>D221+H221</f>
        <v>180</v>
      </c>
      <c r="G112" s="130">
        <f t="shared" si="20"/>
        <v>21</v>
      </c>
      <c r="H112" s="67">
        <f t="shared" si="18"/>
        <v>0.11666666666666667</v>
      </c>
      <c r="I112" s="68">
        <v>0.5</v>
      </c>
      <c r="J112" s="67">
        <f t="shared" si="19"/>
        <v>0.45161290322580644</v>
      </c>
      <c r="K112" s="69">
        <f>1-J112</f>
        <v>0.54838709677419351</v>
      </c>
      <c r="L112" s="70">
        <f t="shared" si="25"/>
        <v>8420.8531483806419</v>
      </c>
      <c r="M112" s="71">
        <f t="shared" si="22"/>
        <v>8420.8531483806419</v>
      </c>
      <c r="N112" s="70">
        <f t="shared" si="26"/>
        <v>21052.132870951606</v>
      </c>
      <c r="O112" s="71">
        <f t="shared" si="23"/>
        <v>21052.132870951606</v>
      </c>
      <c r="P112" s="72">
        <f t="shared" si="24"/>
        <v>2.5</v>
      </c>
    </row>
    <row r="113" spans="1:42" s="24" customFormat="1" ht="14.25" x14ac:dyDescent="0.2">
      <c r="A113" s="22"/>
      <c r="B113" s="22"/>
      <c r="C113" s="22"/>
      <c r="D113" s="22"/>
      <c r="E113" s="22"/>
      <c r="F113" s="108">
        <f>SUM(F91:F112)</f>
        <v>756375</v>
      </c>
      <c r="G113" s="108">
        <f>SUM(G91:G112)</f>
        <v>3593</v>
      </c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42" s="24" customFormat="1" ht="14.25" x14ac:dyDescent="0.2">
      <c r="A114" s="22"/>
      <c r="B114" s="22"/>
      <c r="C114" s="22"/>
      <c r="D114" s="22"/>
      <c r="E114" s="22"/>
      <c r="F114" s="103"/>
      <c r="G114" s="10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42" s="24" customFormat="1" ht="14.25" x14ac:dyDescent="0.2">
      <c r="A115" s="22"/>
      <c r="B115" s="22"/>
      <c r="C115" s="22"/>
      <c r="D115" s="22"/>
      <c r="E115" s="22"/>
      <c r="F115" s="103"/>
      <c r="G115" s="10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42" s="1" customFormat="1" ht="13.5" thickBot="1" x14ac:dyDescent="0.25">
      <c r="A116" s="23"/>
      <c r="B116" s="6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1" customFormat="1" ht="18.75" thickTop="1" thickBot="1" x14ac:dyDescent="0.35">
      <c r="A117" s="23"/>
      <c r="B117" s="3" t="s">
        <v>65</v>
      </c>
      <c r="C117" s="8"/>
      <c r="D117" s="8"/>
      <c r="E117" s="8"/>
      <c r="F117" s="9"/>
      <c r="G117" s="10"/>
      <c r="H117" s="77" t="s">
        <v>129</v>
      </c>
      <c r="I117" s="78" t="s">
        <v>125</v>
      </c>
      <c r="J117" s="79"/>
      <c r="K117" s="79"/>
      <c r="L117" s="79"/>
      <c r="M117" s="79"/>
      <c r="N117" s="79"/>
      <c r="O117" s="79"/>
      <c r="P117" s="80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1" customFormat="1" ht="18.75" thickTop="1" thickBot="1" x14ac:dyDescent="0.35">
      <c r="A118" s="23"/>
      <c r="B118" s="3" t="s">
        <v>66</v>
      </c>
      <c r="C118" s="8"/>
      <c r="D118" s="8"/>
      <c r="E118" s="8"/>
      <c r="F118" s="9"/>
      <c r="G118" s="10"/>
      <c r="H118" s="77" t="s">
        <v>130</v>
      </c>
      <c r="I118" s="78" t="s">
        <v>126</v>
      </c>
      <c r="J118" s="79"/>
      <c r="K118" s="79"/>
      <c r="L118" s="79"/>
      <c r="M118" s="79"/>
      <c r="N118" s="79"/>
      <c r="O118" s="79"/>
      <c r="P118" s="80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1" customFormat="1" ht="18.75" thickTop="1" thickBot="1" x14ac:dyDescent="0.35">
      <c r="A119" s="23"/>
      <c r="B119" s="3" t="s">
        <v>67</v>
      </c>
      <c r="C119" s="8"/>
      <c r="D119" s="8"/>
      <c r="E119" s="8"/>
      <c r="F119" s="9"/>
      <c r="G119" s="10"/>
      <c r="H119" s="77" t="s">
        <v>131</v>
      </c>
      <c r="I119" s="78" t="s">
        <v>127</v>
      </c>
      <c r="J119" s="79"/>
      <c r="K119" s="79"/>
      <c r="L119" s="79"/>
      <c r="M119" s="79"/>
      <c r="N119" s="79"/>
      <c r="O119" s="79"/>
      <c r="P119" s="80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s="1" customFormat="1" ht="15.75" thickTop="1" thickBot="1" x14ac:dyDescent="0.25">
      <c r="A120" s="23"/>
      <c r="B120" s="3" t="s">
        <v>68</v>
      </c>
      <c r="C120" s="8"/>
      <c r="D120" s="8"/>
      <c r="E120" s="8"/>
      <c r="F120" s="9"/>
      <c r="G120" s="10"/>
      <c r="H120" s="84" t="s">
        <v>2</v>
      </c>
      <c r="I120" s="85" t="s">
        <v>139</v>
      </c>
      <c r="J120" s="86"/>
      <c r="K120" s="86"/>
      <c r="L120" s="86"/>
      <c r="M120" s="86" t="s">
        <v>155</v>
      </c>
      <c r="N120" s="86"/>
      <c r="O120" s="86"/>
      <c r="P120" s="87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s="1" customFormat="1" ht="18.75" thickTop="1" thickBot="1" x14ac:dyDescent="0.35">
      <c r="A121" s="23"/>
      <c r="B121" s="3" t="s">
        <v>69</v>
      </c>
      <c r="C121" s="8"/>
      <c r="D121" s="8"/>
      <c r="E121" s="8"/>
      <c r="F121" s="9"/>
      <c r="G121" s="10"/>
      <c r="H121" s="94"/>
      <c r="I121" s="88"/>
      <c r="J121" s="10"/>
      <c r="K121" s="10"/>
      <c r="L121" s="10"/>
      <c r="M121" s="44" t="s">
        <v>156</v>
      </c>
      <c r="N121" s="44"/>
      <c r="O121" s="10"/>
      <c r="P121" s="89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s="1" customFormat="1" ht="18.75" thickTop="1" thickBot="1" x14ac:dyDescent="0.35">
      <c r="A122" s="23"/>
      <c r="B122" s="3" t="s">
        <v>70</v>
      </c>
      <c r="C122" s="8"/>
      <c r="D122" s="8"/>
      <c r="E122" s="8"/>
      <c r="F122" s="9"/>
      <c r="G122" s="10"/>
      <c r="H122" s="95"/>
      <c r="I122" s="90"/>
      <c r="J122" s="91"/>
      <c r="K122" s="91"/>
      <c r="L122" s="91"/>
      <c r="M122" s="92" t="s">
        <v>157</v>
      </c>
      <c r="N122" s="92"/>
      <c r="O122" s="91"/>
      <c r="P122" s="9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s="1" customFormat="1" ht="18.75" thickTop="1" thickBot="1" x14ac:dyDescent="0.35">
      <c r="A123" s="23"/>
      <c r="B123" s="3" t="s">
        <v>71</v>
      </c>
      <c r="C123" s="8"/>
      <c r="D123" s="8"/>
      <c r="E123" s="8"/>
      <c r="F123" s="9"/>
      <c r="G123" s="10"/>
      <c r="H123" s="77" t="s">
        <v>132</v>
      </c>
      <c r="I123" s="78" t="s">
        <v>128</v>
      </c>
      <c r="J123" s="79"/>
      <c r="K123" s="79"/>
      <c r="L123" s="79"/>
      <c r="M123" s="79"/>
      <c r="N123" s="79"/>
      <c r="O123" s="79"/>
      <c r="P123" s="80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s="1" customFormat="1" ht="18.75" thickTop="1" thickBot="1" x14ac:dyDescent="0.35">
      <c r="A124" s="23"/>
      <c r="B124" s="4" t="s">
        <v>72</v>
      </c>
      <c r="C124" s="11"/>
      <c r="D124" s="11"/>
      <c r="E124" s="11"/>
      <c r="F124" s="12"/>
      <c r="G124" s="10"/>
      <c r="H124" s="77" t="s">
        <v>133</v>
      </c>
      <c r="I124" s="78" t="s">
        <v>150</v>
      </c>
      <c r="J124" s="79"/>
      <c r="K124" s="79"/>
      <c r="L124" s="79"/>
      <c r="M124" s="79"/>
      <c r="N124" s="79"/>
      <c r="O124" s="79"/>
      <c r="P124" s="80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s="1" customFormat="1" ht="18.75" thickTop="1" thickBot="1" x14ac:dyDescent="0.35">
      <c r="A125" s="23"/>
      <c r="B125" s="13"/>
      <c r="C125" s="10"/>
      <c r="D125" s="10"/>
      <c r="E125" s="10"/>
      <c r="F125" s="14"/>
      <c r="G125" s="10"/>
      <c r="H125" s="81" t="s">
        <v>134</v>
      </c>
      <c r="I125" s="78" t="s">
        <v>158</v>
      </c>
      <c r="J125" s="79"/>
      <c r="K125" s="79"/>
      <c r="L125" s="79"/>
      <c r="M125" s="79"/>
      <c r="N125" s="79"/>
      <c r="O125" s="79"/>
      <c r="P125" s="80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s="1" customFormat="1" ht="18.75" thickTop="1" thickBot="1" x14ac:dyDescent="0.35">
      <c r="A126" s="23"/>
      <c r="B126" s="13" t="s">
        <v>73</v>
      </c>
      <c r="C126" s="10"/>
      <c r="D126" s="10"/>
      <c r="E126" s="10"/>
      <c r="F126" s="14"/>
      <c r="G126" s="10"/>
      <c r="H126" s="77" t="s">
        <v>135</v>
      </c>
      <c r="I126" s="78" t="s">
        <v>151</v>
      </c>
      <c r="J126" s="79"/>
      <c r="K126" s="79"/>
      <c r="L126" s="79"/>
      <c r="M126" s="79"/>
      <c r="N126" s="79"/>
      <c r="O126" s="79"/>
      <c r="P126" s="80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s="1" customFormat="1" ht="18.75" thickTop="1" thickBot="1" x14ac:dyDescent="0.35">
      <c r="A127" s="23"/>
      <c r="B127" s="13" t="s">
        <v>74</v>
      </c>
      <c r="C127" s="10"/>
      <c r="D127" s="10"/>
      <c r="E127" s="10"/>
      <c r="F127" s="14"/>
      <c r="G127" s="10"/>
      <c r="H127" s="77" t="s">
        <v>136</v>
      </c>
      <c r="I127" s="78" t="s">
        <v>152</v>
      </c>
      <c r="J127" s="79"/>
      <c r="K127" s="79"/>
      <c r="L127" s="79"/>
      <c r="M127" s="79"/>
      <c r="N127" s="79"/>
      <c r="O127" s="79"/>
      <c r="P127" s="80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23" customFormat="1" ht="18.75" thickTop="1" thickBot="1" x14ac:dyDescent="0.35">
      <c r="B128" s="13" t="s">
        <v>75</v>
      </c>
      <c r="C128" s="10"/>
      <c r="D128" s="10"/>
      <c r="E128" s="10"/>
      <c r="F128" s="14"/>
      <c r="G128" s="10"/>
      <c r="H128" s="81" t="s">
        <v>137</v>
      </c>
      <c r="I128" s="78" t="s">
        <v>153</v>
      </c>
      <c r="J128" s="79"/>
      <c r="K128" s="79"/>
      <c r="L128" s="79"/>
      <c r="M128" s="79"/>
      <c r="N128" s="79"/>
      <c r="O128" s="79"/>
      <c r="P128" s="80"/>
    </row>
    <row r="129" spans="2:16" s="23" customFormat="1" ht="18.75" thickTop="1" thickBot="1" x14ac:dyDescent="0.35">
      <c r="B129" s="13" t="s">
        <v>76</v>
      </c>
      <c r="C129" s="10"/>
      <c r="D129" s="10"/>
      <c r="E129" s="10"/>
      <c r="F129" s="14"/>
      <c r="H129" s="82" t="s">
        <v>138</v>
      </c>
      <c r="I129" s="78" t="s">
        <v>154</v>
      </c>
      <c r="J129" s="79"/>
      <c r="K129" s="79"/>
      <c r="L129" s="79"/>
      <c r="M129" s="79"/>
      <c r="N129" s="79"/>
      <c r="O129" s="79"/>
      <c r="P129" s="83"/>
    </row>
    <row r="130" spans="2:16" s="23" customFormat="1" ht="13.5" thickTop="1" x14ac:dyDescent="0.2">
      <c r="B130" s="13"/>
      <c r="C130" s="10"/>
      <c r="D130" s="10"/>
      <c r="E130" s="10"/>
      <c r="F130" s="14"/>
      <c r="M130" s="10"/>
      <c r="N130" s="10"/>
      <c r="O130" s="10"/>
    </row>
    <row r="131" spans="2:16" s="23" customFormat="1" x14ac:dyDescent="0.2">
      <c r="B131" s="13" t="s">
        <v>77</v>
      </c>
      <c r="C131" s="10"/>
      <c r="D131" s="10"/>
      <c r="E131" s="10"/>
      <c r="F131" s="14"/>
      <c r="M131" s="10"/>
      <c r="N131" s="10"/>
      <c r="O131" s="10"/>
    </row>
    <row r="132" spans="2:16" s="23" customFormat="1" x14ac:dyDescent="0.2">
      <c r="B132" s="13" t="s">
        <v>78</v>
      </c>
      <c r="C132" s="10"/>
      <c r="D132" s="10"/>
      <c r="E132" s="10"/>
      <c r="F132" s="14"/>
    </row>
    <row r="133" spans="2:16" s="23" customFormat="1" x14ac:dyDescent="0.2">
      <c r="B133" s="13" t="s">
        <v>79</v>
      </c>
      <c r="C133" s="10"/>
      <c r="D133" s="10"/>
      <c r="E133" s="10"/>
      <c r="F133" s="14"/>
    </row>
    <row r="134" spans="2:16" s="23" customFormat="1" x14ac:dyDescent="0.2">
      <c r="B134" s="13" t="s">
        <v>80</v>
      </c>
      <c r="C134" s="10"/>
      <c r="D134" s="10"/>
      <c r="E134" s="10"/>
      <c r="F134" s="14"/>
    </row>
    <row r="135" spans="2:16" s="23" customFormat="1" x14ac:dyDescent="0.2">
      <c r="B135" s="13"/>
      <c r="C135" s="10"/>
      <c r="D135" s="10"/>
      <c r="E135" s="10"/>
      <c r="F135" s="14"/>
    </row>
    <row r="136" spans="2:16" s="23" customFormat="1" x14ac:dyDescent="0.2">
      <c r="B136" s="13" t="s">
        <v>81</v>
      </c>
      <c r="C136" s="10"/>
      <c r="D136" s="10"/>
      <c r="E136" s="10"/>
      <c r="F136" s="14"/>
    </row>
    <row r="137" spans="2:16" s="23" customFormat="1" x14ac:dyDescent="0.2">
      <c r="B137" s="13" t="s">
        <v>82</v>
      </c>
      <c r="C137" s="10"/>
      <c r="D137" s="10"/>
      <c r="E137" s="10"/>
      <c r="F137" s="14"/>
    </row>
    <row r="138" spans="2:16" s="23" customFormat="1" x14ac:dyDescent="0.2">
      <c r="B138" s="13" t="s">
        <v>83</v>
      </c>
      <c r="C138" s="10"/>
      <c r="D138" s="10"/>
      <c r="E138" s="10"/>
      <c r="F138" s="14"/>
    </row>
    <row r="139" spans="2:16" s="23" customFormat="1" ht="13.5" thickBot="1" x14ac:dyDescent="0.25">
      <c r="B139" s="15" t="s">
        <v>84</v>
      </c>
      <c r="C139" s="16"/>
      <c r="D139" s="16"/>
      <c r="E139" s="16"/>
      <c r="F139" s="17"/>
    </row>
    <row r="140" spans="2:16" s="23" customFormat="1" ht="13.5" thickTop="1" x14ac:dyDescent="0.2">
      <c r="B140" s="4" t="s">
        <v>85</v>
      </c>
      <c r="C140" s="11"/>
      <c r="D140" s="11"/>
      <c r="E140" s="11"/>
      <c r="F140" s="12"/>
    </row>
    <row r="141" spans="2:16" s="23" customFormat="1" x14ac:dyDescent="0.2">
      <c r="B141" s="13" t="s">
        <v>86</v>
      </c>
      <c r="C141" s="10"/>
      <c r="D141" s="10"/>
      <c r="E141" s="10"/>
      <c r="F141" s="14"/>
    </row>
    <row r="142" spans="2:16" s="23" customFormat="1" x14ac:dyDescent="0.2">
      <c r="B142" s="13" t="s">
        <v>87</v>
      </c>
      <c r="C142" s="10"/>
      <c r="D142" s="10"/>
      <c r="E142" s="10"/>
      <c r="F142" s="14"/>
    </row>
    <row r="143" spans="2:16" s="23" customFormat="1" ht="13.5" thickBot="1" x14ac:dyDescent="0.25">
      <c r="B143" s="15" t="s">
        <v>88</v>
      </c>
      <c r="C143" s="16"/>
      <c r="D143" s="16"/>
      <c r="E143" s="16"/>
      <c r="F143" s="17"/>
    </row>
    <row r="144" spans="2:16" s="23" customFormat="1" ht="13.5" thickTop="1" x14ac:dyDescent="0.2">
      <c r="B144" s="4" t="s">
        <v>89</v>
      </c>
      <c r="C144" s="11"/>
      <c r="D144" s="11"/>
      <c r="E144" s="11"/>
      <c r="F144" s="12"/>
    </row>
    <row r="145" spans="2:6" s="23" customFormat="1" x14ac:dyDescent="0.2">
      <c r="B145" s="13" t="s">
        <v>90</v>
      </c>
      <c r="C145" s="10"/>
      <c r="D145" s="10"/>
      <c r="E145" s="10"/>
      <c r="F145" s="14"/>
    </row>
    <row r="146" spans="2:6" s="23" customFormat="1" x14ac:dyDescent="0.2">
      <c r="B146" s="13" t="s">
        <v>91</v>
      </c>
      <c r="C146" s="10"/>
      <c r="D146" s="10"/>
      <c r="E146" s="10"/>
      <c r="F146" s="14"/>
    </row>
    <row r="147" spans="2:6" s="23" customFormat="1" x14ac:dyDescent="0.2">
      <c r="B147" s="13" t="s">
        <v>92</v>
      </c>
      <c r="C147" s="10"/>
      <c r="D147" s="10"/>
      <c r="E147" s="10"/>
      <c r="F147" s="14"/>
    </row>
    <row r="148" spans="2:6" s="23" customFormat="1" ht="13.5" thickBot="1" x14ac:dyDescent="0.25">
      <c r="B148" s="15" t="s">
        <v>93</v>
      </c>
      <c r="C148" s="16"/>
      <c r="D148" s="16"/>
      <c r="E148" s="16"/>
      <c r="F148" s="17"/>
    </row>
    <row r="149" spans="2:6" s="23" customFormat="1" ht="13.5" thickTop="1" x14ac:dyDescent="0.2">
      <c r="B149" s="4" t="s">
        <v>94</v>
      </c>
      <c r="C149" s="11"/>
      <c r="D149" s="11"/>
      <c r="E149" s="11"/>
      <c r="F149" s="12"/>
    </row>
    <row r="150" spans="2:6" s="23" customFormat="1" x14ac:dyDescent="0.2">
      <c r="B150" s="13" t="s">
        <v>95</v>
      </c>
      <c r="C150" s="10"/>
      <c r="D150" s="10"/>
      <c r="E150" s="10"/>
      <c r="F150" s="14"/>
    </row>
    <row r="151" spans="2:6" s="23" customFormat="1" x14ac:dyDescent="0.2">
      <c r="B151" s="13" t="s">
        <v>96</v>
      </c>
      <c r="C151" s="10"/>
      <c r="D151" s="10"/>
      <c r="E151" s="10"/>
      <c r="F151" s="14"/>
    </row>
    <row r="152" spans="2:6" s="23" customFormat="1" ht="13.5" thickBot="1" x14ac:dyDescent="0.25">
      <c r="B152" s="15" t="s">
        <v>97</v>
      </c>
      <c r="C152" s="16"/>
      <c r="D152" s="16"/>
      <c r="E152" s="16"/>
      <c r="F152" s="17"/>
    </row>
    <row r="153" spans="2:6" s="23" customFormat="1" ht="13.5" thickTop="1" x14ac:dyDescent="0.2">
      <c r="B153" s="4" t="s">
        <v>98</v>
      </c>
      <c r="C153" s="11"/>
      <c r="D153" s="11"/>
      <c r="E153" s="11"/>
      <c r="F153" s="12"/>
    </row>
    <row r="154" spans="2:6" s="23" customFormat="1" x14ac:dyDescent="0.2">
      <c r="B154" s="13" t="s">
        <v>99</v>
      </c>
      <c r="C154" s="10"/>
      <c r="D154" s="10"/>
      <c r="E154" s="10"/>
      <c r="F154" s="14"/>
    </row>
    <row r="155" spans="2:6" s="23" customFormat="1" x14ac:dyDescent="0.2">
      <c r="B155" s="13" t="s">
        <v>100</v>
      </c>
      <c r="C155" s="10"/>
      <c r="D155" s="10"/>
      <c r="E155" s="10"/>
      <c r="F155" s="14"/>
    </row>
    <row r="156" spans="2:6" s="23" customFormat="1" ht="13.5" thickBot="1" x14ac:dyDescent="0.25">
      <c r="B156" s="15" t="s">
        <v>101</v>
      </c>
      <c r="C156" s="16"/>
      <c r="D156" s="16"/>
      <c r="E156" s="16"/>
      <c r="F156" s="17"/>
    </row>
    <row r="157" spans="2:6" s="23" customFormat="1" ht="13.5" thickTop="1" x14ac:dyDescent="0.2">
      <c r="B157" s="4" t="s">
        <v>102</v>
      </c>
      <c r="C157" s="11"/>
      <c r="D157" s="11"/>
      <c r="E157" s="11"/>
      <c r="F157" s="12"/>
    </row>
    <row r="158" spans="2:6" s="23" customFormat="1" x14ac:dyDescent="0.2">
      <c r="B158" s="13" t="s">
        <v>103</v>
      </c>
      <c r="C158" s="10"/>
      <c r="D158" s="10"/>
      <c r="E158" s="10"/>
      <c r="F158" s="14"/>
    </row>
    <row r="159" spans="2:6" s="23" customFormat="1" x14ac:dyDescent="0.2">
      <c r="B159" s="13" t="s">
        <v>104</v>
      </c>
      <c r="C159" s="10"/>
      <c r="D159" s="10"/>
      <c r="E159" s="10"/>
      <c r="F159" s="14"/>
    </row>
    <row r="160" spans="2:6" s="23" customFormat="1" ht="13.5" thickBot="1" x14ac:dyDescent="0.25">
      <c r="B160" s="15" t="s">
        <v>105</v>
      </c>
      <c r="C160" s="16"/>
      <c r="D160" s="16"/>
      <c r="E160" s="16"/>
      <c r="F160" s="17"/>
    </row>
    <row r="161" spans="2:11" s="23" customFormat="1" ht="13.5" thickTop="1" x14ac:dyDescent="0.2">
      <c r="B161" s="4" t="s">
        <v>106</v>
      </c>
      <c r="C161" s="11"/>
      <c r="D161" s="11"/>
      <c r="E161" s="11"/>
      <c r="F161" s="12"/>
    </row>
    <row r="162" spans="2:11" s="23" customFormat="1" x14ac:dyDescent="0.2">
      <c r="B162" s="13" t="s">
        <v>107</v>
      </c>
      <c r="C162" s="10"/>
      <c r="D162" s="10"/>
      <c r="E162" s="10"/>
      <c r="F162" s="14"/>
    </row>
    <row r="163" spans="2:11" s="23" customFormat="1" x14ac:dyDescent="0.2">
      <c r="B163" s="13" t="s">
        <v>108</v>
      </c>
      <c r="C163" s="10"/>
      <c r="D163" s="10"/>
      <c r="E163" s="10"/>
      <c r="F163" s="14"/>
    </row>
    <row r="164" spans="2:11" s="23" customFormat="1" ht="13.5" thickBot="1" x14ac:dyDescent="0.25">
      <c r="B164" s="15" t="s">
        <v>109</v>
      </c>
      <c r="C164" s="16"/>
      <c r="D164" s="16"/>
      <c r="E164" s="16"/>
      <c r="F164" s="17"/>
    </row>
    <row r="165" spans="2:11" s="23" customFormat="1" ht="13.5" thickTop="1" x14ac:dyDescent="0.2">
      <c r="B165" s="10"/>
      <c r="C165" s="10"/>
      <c r="D165" s="10"/>
      <c r="E165" s="10"/>
      <c r="F165" s="10"/>
    </row>
    <row r="166" spans="2:11" s="23" customFormat="1" x14ac:dyDescent="0.2">
      <c r="B166" s="18" t="s">
        <v>110</v>
      </c>
      <c r="C166" s="10"/>
      <c r="D166" s="10"/>
      <c r="E166" s="10"/>
      <c r="F166" s="10"/>
    </row>
    <row r="167" spans="2:11" s="23" customFormat="1" x14ac:dyDescent="0.2">
      <c r="B167" s="10"/>
      <c r="C167" s="10"/>
      <c r="D167" s="10"/>
      <c r="E167" s="10"/>
      <c r="F167" s="10"/>
    </row>
    <row r="168" spans="2:11" s="23" customFormat="1" ht="18" x14ac:dyDescent="0.25">
      <c r="B168" s="145" t="s">
        <v>271</v>
      </c>
      <c r="C168" s="10"/>
      <c r="D168" s="10"/>
      <c r="E168" s="10"/>
      <c r="F168" s="10"/>
    </row>
    <row r="169" spans="2:11" s="23" customFormat="1" ht="13.5" thickBot="1" x14ac:dyDescent="0.25">
      <c r="B169" s="10"/>
      <c r="C169" s="10"/>
      <c r="D169" s="10"/>
      <c r="E169" s="10"/>
      <c r="F169" s="10"/>
    </row>
    <row r="170" spans="2:11" s="23" customFormat="1" x14ac:dyDescent="0.2">
      <c r="B170" s="96" t="s">
        <v>160</v>
      </c>
      <c r="C170" s="97" t="s">
        <v>113</v>
      </c>
      <c r="D170" s="97" t="s">
        <v>114</v>
      </c>
      <c r="E170" s="97" t="s">
        <v>159</v>
      </c>
      <c r="F170" s="98" t="s">
        <v>160</v>
      </c>
      <c r="G170" s="97" t="s">
        <v>113</v>
      </c>
      <c r="H170" s="97" t="s">
        <v>114</v>
      </c>
      <c r="I170" s="99" t="s">
        <v>159</v>
      </c>
    </row>
    <row r="171" spans="2:11" s="23" customFormat="1" ht="25.5" x14ac:dyDescent="0.2">
      <c r="B171" s="131" t="s">
        <v>161</v>
      </c>
      <c r="C171" s="132">
        <v>8880</v>
      </c>
      <c r="D171" s="132">
        <v>8226</v>
      </c>
      <c r="E171" s="132">
        <v>17106</v>
      </c>
      <c r="F171" s="133" t="s">
        <v>162</v>
      </c>
      <c r="G171" s="132">
        <v>9039</v>
      </c>
      <c r="H171" s="132">
        <v>8480</v>
      </c>
      <c r="I171" s="134">
        <v>17519</v>
      </c>
      <c r="K171" s="100"/>
    </row>
    <row r="172" spans="2:11" s="23" customFormat="1" x14ac:dyDescent="0.2">
      <c r="B172" s="131" t="s">
        <v>163</v>
      </c>
      <c r="C172" s="132">
        <v>9384</v>
      </c>
      <c r="D172" s="132">
        <v>8888</v>
      </c>
      <c r="E172" s="132">
        <v>18272</v>
      </c>
      <c r="F172" s="133" t="s">
        <v>164</v>
      </c>
      <c r="G172" s="132">
        <v>9952</v>
      </c>
      <c r="H172" s="132">
        <v>9357</v>
      </c>
      <c r="I172" s="134">
        <v>19309</v>
      </c>
    </row>
    <row r="173" spans="2:11" s="23" customFormat="1" x14ac:dyDescent="0.2">
      <c r="B173" s="131" t="s">
        <v>165</v>
      </c>
      <c r="C173" s="132">
        <v>10066</v>
      </c>
      <c r="D173" s="132">
        <v>9309</v>
      </c>
      <c r="E173" s="132">
        <v>19375</v>
      </c>
      <c r="F173" s="133" t="s">
        <v>166</v>
      </c>
      <c r="G173" s="132">
        <v>10808</v>
      </c>
      <c r="H173" s="132">
        <v>10098</v>
      </c>
      <c r="I173" s="134">
        <v>20906</v>
      </c>
      <c r="J173" s="100"/>
    </row>
    <row r="174" spans="2:11" s="23" customFormat="1" x14ac:dyDescent="0.2">
      <c r="B174" s="131" t="s">
        <v>167</v>
      </c>
      <c r="C174" s="132">
        <v>10524</v>
      </c>
      <c r="D174" s="132">
        <v>9714</v>
      </c>
      <c r="E174" s="132">
        <v>20238</v>
      </c>
      <c r="F174" s="133" t="s">
        <v>168</v>
      </c>
      <c r="G174" s="132">
        <v>9731</v>
      </c>
      <c r="H174" s="132">
        <v>9324</v>
      </c>
      <c r="I174" s="134">
        <v>19055</v>
      </c>
    </row>
    <row r="175" spans="2:11" s="23" customFormat="1" x14ac:dyDescent="0.2">
      <c r="B175" s="131" t="s">
        <v>169</v>
      </c>
      <c r="C175" s="132">
        <v>10085</v>
      </c>
      <c r="D175" s="132">
        <v>9467</v>
      </c>
      <c r="E175" s="132">
        <v>19552</v>
      </c>
      <c r="F175" s="133" t="s">
        <v>170</v>
      </c>
      <c r="G175" s="132">
        <v>10131</v>
      </c>
      <c r="H175" s="132">
        <v>9444</v>
      </c>
      <c r="I175" s="134">
        <v>19575</v>
      </c>
      <c r="J175" s="100"/>
    </row>
    <row r="176" spans="2:11" s="23" customFormat="1" x14ac:dyDescent="0.2">
      <c r="B176" s="131" t="s">
        <v>171</v>
      </c>
      <c r="C176" s="132">
        <v>9852</v>
      </c>
      <c r="D176" s="132">
        <v>9508</v>
      </c>
      <c r="E176" s="132">
        <v>19360</v>
      </c>
      <c r="F176" s="133" t="s">
        <v>172</v>
      </c>
      <c r="G176" s="132">
        <v>9820</v>
      </c>
      <c r="H176" s="132">
        <v>9189</v>
      </c>
      <c r="I176" s="134">
        <v>19009</v>
      </c>
    </row>
    <row r="177" spans="1:42" s="23" customFormat="1" x14ac:dyDescent="0.2">
      <c r="B177" s="131" t="s">
        <v>173</v>
      </c>
      <c r="C177" s="132">
        <v>9669</v>
      </c>
      <c r="D177" s="132">
        <v>9425</v>
      </c>
      <c r="E177" s="132">
        <v>19094</v>
      </c>
      <c r="F177" s="133" t="s">
        <v>174</v>
      </c>
      <c r="G177" s="132">
        <v>10120</v>
      </c>
      <c r="H177" s="132">
        <v>9572</v>
      </c>
      <c r="I177" s="134">
        <v>19692</v>
      </c>
    </row>
    <row r="178" spans="1:42" s="23" customFormat="1" x14ac:dyDescent="0.2">
      <c r="B178" s="131" t="s">
        <v>175</v>
      </c>
      <c r="C178" s="132">
        <v>9260</v>
      </c>
      <c r="D178" s="132">
        <v>8971</v>
      </c>
      <c r="E178" s="132">
        <v>18231</v>
      </c>
      <c r="F178" s="133" t="s">
        <v>176</v>
      </c>
      <c r="G178" s="132">
        <v>9207</v>
      </c>
      <c r="H178" s="132">
        <v>8797</v>
      </c>
      <c r="I178" s="134">
        <v>18004</v>
      </c>
      <c r="J178" s="100"/>
    </row>
    <row r="179" spans="1:42" s="23" customFormat="1" x14ac:dyDescent="0.2">
      <c r="B179" s="131" t="s">
        <v>177</v>
      </c>
      <c r="C179" s="132">
        <v>9258</v>
      </c>
      <c r="D179" s="132">
        <v>8740</v>
      </c>
      <c r="E179" s="132">
        <v>17998</v>
      </c>
      <c r="F179" s="133" t="s">
        <v>178</v>
      </c>
      <c r="G179" s="132">
        <v>9292</v>
      </c>
      <c r="H179" s="132">
        <v>9172</v>
      </c>
      <c r="I179" s="134">
        <v>18464</v>
      </c>
    </row>
    <row r="180" spans="1:42" s="23" customFormat="1" x14ac:dyDescent="0.2">
      <c r="B180" s="131" t="s">
        <v>179</v>
      </c>
      <c r="C180" s="132">
        <v>9254</v>
      </c>
      <c r="D180" s="132">
        <v>8768</v>
      </c>
      <c r="E180" s="132">
        <v>18022</v>
      </c>
      <c r="F180" s="133" t="s">
        <v>180</v>
      </c>
      <c r="G180" s="132">
        <v>9786</v>
      </c>
      <c r="H180" s="132">
        <v>9335</v>
      </c>
      <c r="I180" s="134">
        <v>19121</v>
      </c>
      <c r="J180" s="100"/>
    </row>
    <row r="181" spans="1:42" s="23" customFormat="1" x14ac:dyDescent="0.2">
      <c r="B181" s="131" t="s">
        <v>181</v>
      </c>
      <c r="C181" s="132">
        <v>10962</v>
      </c>
      <c r="D181" s="132">
        <v>10444</v>
      </c>
      <c r="E181" s="132">
        <v>21406</v>
      </c>
      <c r="F181" s="133" t="s">
        <v>182</v>
      </c>
      <c r="G181" s="132">
        <v>13200</v>
      </c>
      <c r="H181" s="132">
        <v>10677</v>
      </c>
      <c r="I181" s="134">
        <v>23877</v>
      </c>
    </row>
    <row r="182" spans="1:42" s="23" customFormat="1" x14ac:dyDescent="0.2">
      <c r="B182" s="131" t="s">
        <v>183</v>
      </c>
      <c r="C182" s="132">
        <v>15703</v>
      </c>
      <c r="D182" s="132">
        <v>10655</v>
      </c>
      <c r="E182" s="132">
        <v>26358</v>
      </c>
      <c r="F182" s="133" t="s">
        <v>184</v>
      </c>
      <c r="G182" s="132">
        <v>11909</v>
      </c>
      <c r="H182" s="132">
        <v>9941</v>
      </c>
      <c r="I182" s="134">
        <v>21850</v>
      </c>
    </row>
    <row r="183" spans="1:42" s="23" customFormat="1" x14ac:dyDescent="0.2">
      <c r="B183" s="131" t="s">
        <v>185</v>
      </c>
      <c r="C183" s="132">
        <v>10520</v>
      </c>
      <c r="D183" s="132">
        <v>9807</v>
      </c>
      <c r="E183" s="132">
        <v>20327</v>
      </c>
      <c r="F183" s="133" t="s">
        <v>186</v>
      </c>
      <c r="G183" s="132">
        <v>10378</v>
      </c>
      <c r="H183" s="132">
        <v>10427</v>
      </c>
      <c r="I183" s="134">
        <v>20805</v>
      </c>
      <c r="J183" s="100"/>
    </row>
    <row r="184" spans="1:42" s="23" customFormat="1" x14ac:dyDescent="0.2">
      <c r="B184" s="131" t="s">
        <v>187</v>
      </c>
      <c r="C184" s="132">
        <v>10665</v>
      </c>
      <c r="D184" s="132">
        <v>10670</v>
      </c>
      <c r="E184" s="132">
        <v>21335</v>
      </c>
      <c r="F184" s="133" t="s">
        <v>188</v>
      </c>
      <c r="G184" s="132">
        <v>10425</v>
      </c>
      <c r="H184" s="132">
        <v>10795</v>
      </c>
      <c r="I184" s="134">
        <v>21220</v>
      </c>
    </row>
    <row r="185" spans="1:42" s="23" customFormat="1" x14ac:dyDescent="0.2">
      <c r="B185" s="131" t="s">
        <v>189</v>
      </c>
      <c r="C185" s="132">
        <v>10359</v>
      </c>
      <c r="D185" s="132">
        <v>10527</v>
      </c>
      <c r="E185" s="132">
        <v>20886</v>
      </c>
      <c r="F185" s="133" t="s">
        <v>190</v>
      </c>
      <c r="G185" s="132">
        <v>10148</v>
      </c>
      <c r="H185" s="132">
        <v>10616</v>
      </c>
      <c r="I185" s="134">
        <v>20764</v>
      </c>
      <c r="J185" s="100"/>
    </row>
    <row r="186" spans="1:42" s="23" customFormat="1" x14ac:dyDescent="0.2">
      <c r="B186" s="131" t="s">
        <v>191</v>
      </c>
      <c r="C186" s="132">
        <v>9702</v>
      </c>
      <c r="D186" s="132">
        <v>10408</v>
      </c>
      <c r="E186" s="132">
        <v>20110</v>
      </c>
      <c r="F186" s="133" t="s">
        <v>192</v>
      </c>
      <c r="G186" s="132">
        <v>10357</v>
      </c>
      <c r="H186" s="132">
        <v>11270</v>
      </c>
      <c r="I186" s="134">
        <v>21627</v>
      </c>
    </row>
    <row r="187" spans="1:42" s="23" customFormat="1" x14ac:dyDescent="0.2">
      <c r="B187" s="131" t="s">
        <v>193</v>
      </c>
      <c r="C187" s="132">
        <v>10925</v>
      </c>
      <c r="D187" s="132">
        <v>12095</v>
      </c>
      <c r="E187" s="132">
        <v>23020</v>
      </c>
      <c r="F187" s="133" t="s">
        <v>194</v>
      </c>
      <c r="G187" s="132">
        <v>11247</v>
      </c>
      <c r="H187" s="132">
        <v>12190</v>
      </c>
      <c r="I187" s="134">
        <v>23437</v>
      </c>
    </row>
    <row r="188" spans="1:42" s="23" customFormat="1" x14ac:dyDescent="0.2">
      <c r="B188" s="131" t="s">
        <v>195</v>
      </c>
      <c r="C188" s="132">
        <v>11891</v>
      </c>
      <c r="D188" s="132">
        <v>13288</v>
      </c>
      <c r="E188" s="132">
        <v>25179</v>
      </c>
      <c r="F188" s="133" t="s">
        <v>196</v>
      </c>
      <c r="G188" s="132">
        <v>12736</v>
      </c>
      <c r="H188" s="132">
        <v>13796</v>
      </c>
      <c r="I188" s="134">
        <v>26532</v>
      </c>
      <c r="J188" s="100"/>
    </row>
    <row r="189" spans="1:42" s="23" customFormat="1" x14ac:dyDescent="0.2">
      <c r="B189" s="131" t="s">
        <v>197</v>
      </c>
      <c r="C189" s="132">
        <v>13111</v>
      </c>
      <c r="D189" s="132">
        <v>13785</v>
      </c>
      <c r="E189" s="132">
        <v>26896</v>
      </c>
      <c r="F189" s="133" t="s">
        <v>198</v>
      </c>
      <c r="G189" s="132">
        <v>13298</v>
      </c>
      <c r="H189" s="132">
        <v>14420</v>
      </c>
      <c r="I189" s="134">
        <v>27718</v>
      </c>
      <c r="P189" s="1"/>
    </row>
    <row r="190" spans="1:42" s="1" customFormat="1" x14ac:dyDescent="0.2">
      <c r="A190" s="23"/>
      <c r="B190" s="131" t="s">
        <v>199</v>
      </c>
      <c r="C190" s="132">
        <v>13856</v>
      </c>
      <c r="D190" s="132">
        <v>14223</v>
      </c>
      <c r="E190" s="132">
        <v>28079</v>
      </c>
      <c r="F190" s="133" t="s">
        <v>200</v>
      </c>
      <c r="G190" s="132">
        <v>12904</v>
      </c>
      <c r="H190" s="132">
        <v>13535</v>
      </c>
      <c r="I190" s="134">
        <v>26439</v>
      </c>
      <c r="J190" s="100"/>
      <c r="K190" s="23"/>
      <c r="L190" s="23"/>
      <c r="M190" s="23"/>
      <c r="N190" s="23"/>
      <c r="O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s="1" customFormat="1" x14ac:dyDescent="0.2">
      <c r="A191" s="23"/>
      <c r="B191" s="131" t="s">
        <v>201</v>
      </c>
      <c r="C191" s="132">
        <v>13292</v>
      </c>
      <c r="D191" s="132">
        <v>13976</v>
      </c>
      <c r="E191" s="132">
        <v>27268</v>
      </c>
      <c r="F191" s="133" t="s">
        <v>202</v>
      </c>
      <c r="G191" s="132">
        <v>12887</v>
      </c>
      <c r="H191" s="132">
        <v>13812</v>
      </c>
      <c r="I191" s="134">
        <v>26699</v>
      </c>
      <c r="M191" s="23"/>
      <c r="N191" s="23"/>
      <c r="O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s="1" customFormat="1" x14ac:dyDescent="0.2">
      <c r="A192" s="23"/>
      <c r="B192" s="131" t="s">
        <v>203</v>
      </c>
      <c r="C192" s="132">
        <v>12248</v>
      </c>
      <c r="D192" s="132">
        <v>13203</v>
      </c>
      <c r="E192" s="132">
        <v>25451</v>
      </c>
      <c r="F192" s="133" t="s">
        <v>204</v>
      </c>
      <c r="G192" s="132">
        <v>12043</v>
      </c>
      <c r="H192" s="132">
        <v>13076</v>
      </c>
      <c r="I192" s="134">
        <v>25119</v>
      </c>
      <c r="M192" s="23"/>
      <c r="N192" s="23"/>
      <c r="O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s="1" customFormat="1" x14ac:dyDescent="0.2">
      <c r="A193" s="23"/>
      <c r="B193" s="131" t="s">
        <v>205</v>
      </c>
      <c r="C193" s="132">
        <v>11523</v>
      </c>
      <c r="D193" s="132">
        <v>12549</v>
      </c>
      <c r="E193" s="132">
        <v>24072</v>
      </c>
      <c r="F193" s="133" t="s">
        <v>206</v>
      </c>
      <c r="G193" s="132">
        <v>11715</v>
      </c>
      <c r="H193" s="132">
        <v>13035</v>
      </c>
      <c r="I193" s="134">
        <v>24750</v>
      </c>
      <c r="J193" s="102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s="1" customFormat="1" x14ac:dyDescent="0.2">
      <c r="A194" s="23"/>
      <c r="B194" s="131" t="s">
        <v>207</v>
      </c>
      <c r="C194" s="132">
        <v>11940</v>
      </c>
      <c r="D194" s="132">
        <v>13315</v>
      </c>
      <c r="E194" s="132">
        <v>25255</v>
      </c>
      <c r="F194" s="133" t="s">
        <v>208</v>
      </c>
      <c r="G194" s="132">
        <v>11606</v>
      </c>
      <c r="H194" s="132">
        <v>12959</v>
      </c>
      <c r="I194" s="134">
        <v>24565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s="1" customFormat="1" x14ac:dyDescent="0.2">
      <c r="A195" s="23"/>
      <c r="B195" s="131" t="s">
        <v>209</v>
      </c>
      <c r="C195" s="132">
        <v>10983</v>
      </c>
      <c r="D195" s="132">
        <v>12424</v>
      </c>
      <c r="E195" s="132">
        <v>23407</v>
      </c>
      <c r="F195" s="133" t="s">
        <v>210</v>
      </c>
      <c r="G195" s="132">
        <v>11081</v>
      </c>
      <c r="H195" s="132">
        <v>12513</v>
      </c>
      <c r="I195" s="134">
        <v>23594</v>
      </c>
      <c r="J195" s="102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s="1" customFormat="1" x14ac:dyDescent="0.2">
      <c r="A196" s="23"/>
      <c r="B196" s="131" t="s">
        <v>211</v>
      </c>
      <c r="C196" s="132">
        <v>10631</v>
      </c>
      <c r="D196" s="132">
        <v>11728</v>
      </c>
      <c r="E196" s="132">
        <v>22359</v>
      </c>
      <c r="F196" s="133" t="s">
        <v>212</v>
      </c>
      <c r="G196" s="132">
        <v>10078</v>
      </c>
      <c r="H196" s="132">
        <v>11488</v>
      </c>
      <c r="I196" s="134">
        <v>21566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s="1" customFormat="1" x14ac:dyDescent="0.2">
      <c r="A197" s="23"/>
      <c r="B197" s="131" t="s">
        <v>213</v>
      </c>
      <c r="C197" s="132">
        <v>9966</v>
      </c>
      <c r="D197" s="132">
        <v>11694</v>
      </c>
      <c r="E197" s="132">
        <v>21660</v>
      </c>
      <c r="F197" s="133" t="s">
        <v>214</v>
      </c>
      <c r="G197" s="132">
        <v>9720</v>
      </c>
      <c r="H197" s="132">
        <v>11064</v>
      </c>
      <c r="I197" s="134">
        <v>20784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s="1" customFormat="1" x14ac:dyDescent="0.2">
      <c r="A198" s="23"/>
      <c r="B198" s="131" t="s">
        <v>215</v>
      </c>
      <c r="C198" s="132">
        <v>8881</v>
      </c>
      <c r="D198" s="132">
        <v>10472</v>
      </c>
      <c r="E198" s="132">
        <v>19353</v>
      </c>
      <c r="F198" s="133" t="s">
        <v>216</v>
      </c>
      <c r="G198" s="132">
        <v>8692</v>
      </c>
      <c r="H198" s="132">
        <v>9926</v>
      </c>
      <c r="I198" s="134">
        <v>18618</v>
      </c>
      <c r="J198" s="102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s="1" customFormat="1" x14ac:dyDescent="0.2">
      <c r="A199" s="23"/>
      <c r="B199" s="131" t="s">
        <v>217</v>
      </c>
      <c r="C199" s="132">
        <v>8230</v>
      </c>
      <c r="D199" s="132">
        <v>9548</v>
      </c>
      <c r="E199" s="132">
        <v>17778</v>
      </c>
      <c r="F199" s="133" t="s">
        <v>218</v>
      </c>
      <c r="G199" s="132">
        <v>7980</v>
      </c>
      <c r="H199" s="132">
        <v>9414</v>
      </c>
      <c r="I199" s="134">
        <v>17394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s="1" customFormat="1" x14ac:dyDescent="0.2">
      <c r="A200" s="23"/>
      <c r="B200" s="131" t="s">
        <v>219</v>
      </c>
      <c r="C200" s="132">
        <v>7121</v>
      </c>
      <c r="D200" s="132">
        <v>8789</v>
      </c>
      <c r="E200" s="132">
        <v>15910</v>
      </c>
      <c r="F200" s="133" t="s">
        <v>220</v>
      </c>
      <c r="G200" s="132">
        <v>6616</v>
      </c>
      <c r="H200" s="132">
        <v>8067</v>
      </c>
      <c r="I200" s="134">
        <v>14683</v>
      </c>
      <c r="J200" s="102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s="1" customFormat="1" x14ac:dyDescent="0.2">
      <c r="A201" s="23"/>
      <c r="B201" s="131" t="s">
        <v>221</v>
      </c>
      <c r="C201" s="132">
        <v>6160</v>
      </c>
      <c r="D201" s="132">
        <v>7670</v>
      </c>
      <c r="E201" s="132">
        <v>13830</v>
      </c>
      <c r="F201" s="133" t="s">
        <v>222</v>
      </c>
      <c r="G201" s="132">
        <v>5579</v>
      </c>
      <c r="H201" s="132">
        <v>6979</v>
      </c>
      <c r="I201" s="134">
        <v>12558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s="1" customFormat="1" x14ac:dyDescent="0.2">
      <c r="A202" s="23"/>
      <c r="B202" s="131" t="s">
        <v>223</v>
      </c>
      <c r="C202" s="132">
        <v>5107</v>
      </c>
      <c r="D202" s="132">
        <v>6389</v>
      </c>
      <c r="E202" s="132">
        <v>11496</v>
      </c>
      <c r="F202" s="133" t="s">
        <v>224</v>
      </c>
      <c r="G202" s="132">
        <v>5189</v>
      </c>
      <c r="H202" s="132">
        <v>6711</v>
      </c>
      <c r="I202" s="134">
        <v>11900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s="1" customFormat="1" x14ac:dyDescent="0.2">
      <c r="A203" s="23"/>
      <c r="B203" s="131" t="s">
        <v>225</v>
      </c>
      <c r="C203" s="132">
        <v>4668</v>
      </c>
      <c r="D203" s="132">
        <v>6158</v>
      </c>
      <c r="E203" s="132">
        <v>10826</v>
      </c>
      <c r="F203" s="133" t="s">
        <v>226</v>
      </c>
      <c r="G203" s="132">
        <v>4429</v>
      </c>
      <c r="H203" s="132">
        <v>5962</v>
      </c>
      <c r="I203" s="134">
        <v>10391</v>
      </c>
      <c r="J203" s="102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s="1" customFormat="1" x14ac:dyDescent="0.2">
      <c r="A204" s="23"/>
      <c r="B204" s="131" t="s">
        <v>227</v>
      </c>
      <c r="C204" s="132">
        <v>4174</v>
      </c>
      <c r="D204" s="132">
        <v>5484</v>
      </c>
      <c r="E204" s="132">
        <v>9658</v>
      </c>
      <c r="F204" s="133" t="s">
        <v>228</v>
      </c>
      <c r="G204" s="132">
        <v>3890</v>
      </c>
      <c r="H204" s="132">
        <v>5046</v>
      </c>
      <c r="I204" s="134">
        <v>8936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s="1" customFormat="1" ht="14.25" x14ac:dyDescent="0.2">
      <c r="A205" s="23"/>
      <c r="B205" s="131" t="s">
        <v>229</v>
      </c>
      <c r="C205" s="132">
        <v>3641</v>
      </c>
      <c r="D205" s="132">
        <v>4947</v>
      </c>
      <c r="E205" s="132">
        <v>8588</v>
      </c>
      <c r="F205" s="133" t="s">
        <v>230</v>
      </c>
      <c r="G205" s="132">
        <v>3196</v>
      </c>
      <c r="H205" s="132">
        <v>4406</v>
      </c>
      <c r="I205" s="134">
        <v>7602</v>
      </c>
      <c r="J205" s="102"/>
      <c r="P205" s="19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14.25" x14ac:dyDescent="0.2">
      <c r="A206" s="22"/>
      <c r="B206" s="131" t="s">
        <v>231</v>
      </c>
      <c r="C206" s="132">
        <v>2896</v>
      </c>
      <c r="D206" s="132">
        <v>3896</v>
      </c>
      <c r="E206" s="132">
        <v>6792</v>
      </c>
      <c r="F206" s="133" t="s">
        <v>232</v>
      </c>
      <c r="G206" s="132">
        <v>2865</v>
      </c>
      <c r="H206" s="132">
        <v>3614</v>
      </c>
      <c r="I206" s="134">
        <v>6479</v>
      </c>
      <c r="J206" s="1"/>
      <c r="K206" s="1"/>
      <c r="L206" s="1"/>
      <c r="M206" s="1"/>
      <c r="N206" s="1"/>
      <c r="O206" s="1"/>
      <c r="P206" s="19"/>
    </row>
    <row r="207" spans="1:42" ht="14.25" x14ac:dyDescent="0.2">
      <c r="A207" s="22"/>
      <c r="B207" s="131" t="s">
        <v>233</v>
      </c>
      <c r="C207" s="132">
        <v>2425</v>
      </c>
      <c r="D207" s="132">
        <v>3298</v>
      </c>
      <c r="E207" s="132">
        <v>5723</v>
      </c>
      <c r="F207" s="133" t="s">
        <v>234</v>
      </c>
      <c r="G207" s="132">
        <v>2276</v>
      </c>
      <c r="H207" s="132">
        <v>3123</v>
      </c>
      <c r="I207" s="134">
        <v>5399</v>
      </c>
      <c r="J207" s="19"/>
      <c r="K207" s="19"/>
      <c r="L207" s="19"/>
      <c r="M207" s="1"/>
      <c r="N207" s="1"/>
      <c r="O207" s="1"/>
      <c r="P207" s="19"/>
    </row>
    <row r="208" spans="1:42" s="24" customFormat="1" ht="14.25" x14ac:dyDescent="0.2">
      <c r="A208" s="22"/>
      <c r="B208" s="131" t="s">
        <v>235</v>
      </c>
      <c r="C208" s="132">
        <v>2238</v>
      </c>
      <c r="D208" s="132">
        <v>2986</v>
      </c>
      <c r="E208" s="132">
        <v>5224</v>
      </c>
      <c r="F208" s="133" t="s">
        <v>236</v>
      </c>
      <c r="G208" s="132">
        <v>2081</v>
      </c>
      <c r="H208" s="132">
        <v>2835</v>
      </c>
      <c r="I208" s="134">
        <v>4916</v>
      </c>
      <c r="J208" s="103"/>
      <c r="K208" s="19"/>
      <c r="L208" s="19"/>
      <c r="M208" s="1"/>
      <c r="N208" s="1"/>
      <c r="O208" s="1"/>
      <c r="P208" s="19"/>
    </row>
    <row r="209" spans="1:16" s="24" customFormat="1" ht="14.25" x14ac:dyDescent="0.2">
      <c r="A209" s="22"/>
      <c r="B209" s="131" t="s">
        <v>237</v>
      </c>
      <c r="C209" s="132">
        <v>2037</v>
      </c>
      <c r="D209" s="132">
        <v>2846</v>
      </c>
      <c r="E209" s="132">
        <v>4883</v>
      </c>
      <c r="F209" s="133" t="s">
        <v>238</v>
      </c>
      <c r="G209" s="132">
        <v>1630</v>
      </c>
      <c r="H209" s="132">
        <v>2354</v>
      </c>
      <c r="I209" s="134">
        <v>3984</v>
      </c>
      <c r="J209" s="19"/>
      <c r="K209" s="19"/>
      <c r="L209" s="19"/>
      <c r="M209" s="19"/>
      <c r="N209" s="19"/>
      <c r="O209" s="19"/>
      <c r="P209" s="19"/>
    </row>
    <row r="210" spans="1:16" s="24" customFormat="1" ht="14.25" x14ac:dyDescent="0.2">
      <c r="A210" s="22"/>
      <c r="B210" s="131" t="s">
        <v>239</v>
      </c>
      <c r="C210" s="132">
        <v>1756</v>
      </c>
      <c r="D210" s="132">
        <v>2426</v>
      </c>
      <c r="E210" s="132">
        <v>4182</v>
      </c>
      <c r="F210" s="133" t="s">
        <v>240</v>
      </c>
      <c r="G210" s="132">
        <v>1712</v>
      </c>
      <c r="H210" s="132">
        <v>2267</v>
      </c>
      <c r="I210" s="134">
        <v>3979</v>
      </c>
      <c r="J210" s="103"/>
      <c r="K210" s="19"/>
      <c r="L210" s="19"/>
      <c r="M210" s="19"/>
      <c r="N210" s="19"/>
      <c r="O210" s="19"/>
      <c r="P210" s="19"/>
    </row>
    <row r="211" spans="1:16" s="24" customFormat="1" ht="14.25" x14ac:dyDescent="0.2">
      <c r="A211" s="22"/>
      <c r="B211" s="131" t="s">
        <v>241</v>
      </c>
      <c r="C211" s="132">
        <v>1541</v>
      </c>
      <c r="D211" s="132">
        <v>2130</v>
      </c>
      <c r="E211" s="132">
        <v>3671</v>
      </c>
      <c r="F211" s="133" t="s">
        <v>242</v>
      </c>
      <c r="G211" s="132">
        <v>1406</v>
      </c>
      <c r="H211" s="132">
        <v>1980</v>
      </c>
      <c r="I211" s="134">
        <v>3386</v>
      </c>
      <c r="J211" s="19"/>
      <c r="K211" s="19"/>
      <c r="L211" s="19"/>
      <c r="M211" s="19"/>
      <c r="N211" s="19"/>
      <c r="O211" s="19"/>
      <c r="P211" s="19"/>
    </row>
    <row r="212" spans="1:16" s="24" customFormat="1" ht="14.25" x14ac:dyDescent="0.2">
      <c r="A212" s="22"/>
      <c r="B212" s="131" t="s">
        <v>243</v>
      </c>
      <c r="C212" s="135">
        <v>1142</v>
      </c>
      <c r="D212" s="132">
        <v>1777</v>
      </c>
      <c r="E212" s="132">
        <v>2919</v>
      </c>
      <c r="F212" s="133" t="s">
        <v>244</v>
      </c>
      <c r="G212" s="135">
        <v>1030</v>
      </c>
      <c r="H212" s="132">
        <v>1566</v>
      </c>
      <c r="I212" s="134">
        <v>2596</v>
      </c>
      <c r="J212" s="19"/>
      <c r="K212" s="19"/>
      <c r="L212" s="19"/>
      <c r="M212" s="19"/>
      <c r="N212" s="19"/>
      <c r="O212" s="19"/>
      <c r="P212" s="19"/>
    </row>
    <row r="213" spans="1:16" s="24" customFormat="1" ht="14.25" x14ac:dyDescent="0.2">
      <c r="A213" s="22"/>
      <c r="B213" s="131" t="s">
        <v>245</v>
      </c>
      <c r="C213" s="135">
        <v>980</v>
      </c>
      <c r="D213" s="132">
        <v>1519</v>
      </c>
      <c r="E213" s="132">
        <v>2499</v>
      </c>
      <c r="F213" s="133" t="s">
        <v>246</v>
      </c>
      <c r="G213" s="135">
        <v>830</v>
      </c>
      <c r="H213" s="132">
        <v>1247</v>
      </c>
      <c r="I213" s="134">
        <v>2077</v>
      </c>
      <c r="J213" s="103"/>
      <c r="K213" s="19"/>
      <c r="L213" s="19"/>
      <c r="M213" s="19"/>
      <c r="N213" s="19"/>
      <c r="O213" s="19"/>
      <c r="P213" s="19"/>
    </row>
    <row r="214" spans="1:16" s="24" customFormat="1" ht="14.25" x14ac:dyDescent="0.2">
      <c r="A214" s="22"/>
      <c r="B214" s="131" t="s">
        <v>247</v>
      </c>
      <c r="C214" s="135">
        <v>691</v>
      </c>
      <c r="D214" s="135">
        <v>1090</v>
      </c>
      <c r="E214" s="132">
        <v>1781</v>
      </c>
      <c r="F214" s="133" t="s">
        <v>248</v>
      </c>
      <c r="G214" s="135">
        <v>578</v>
      </c>
      <c r="H214" s="135">
        <v>954</v>
      </c>
      <c r="I214" s="134">
        <v>1532</v>
      </c>
      <c r="J214" s="19"/>
      <c r="K214" s="19"/>
      <c r="L214" s="19"/>
      <c r="M214" s="19"/>
      <c r="N214" s="19"/>
      <c r="O214" s="19"/>
      <c r="P214" s="19"/>
    </row>
    <row r="215" spans="1:16" s="24" customFormat="1" ht="14.25" x14ac:dyDescent="0.2">
      <c r="A215" s="22"/>
      <c r="B215" s="131" t="s">
        <v>249</v>
      </c>
      <c r="C215" s="135">
        <v>493</v>
      </c>
      <c r="D215" s="135">
        <v>843</v>
      </c>
      <c r="E215" s="132">
        <v>1336</v>
      </c>
      <c r="F215" s="133" t="s">
        <v>250</v>
      </c>
      <c r="G215" s="135">
        <v>430</v>
      </c>
      <c r="H215" s="135">
        <v>682</v>
      </c>
      <c r="I215" s="136">
        <v>1112</v>
      </c>
      <c r="J215" s="19"/>
      <c r="K215" s="19"/>
      <c r="L215" s="19"/>
      <c r="M215" s="19"/>
      <c r="N215" s="19"/>
      <c r="O215" s="19"/>
      <c r="P215" s="19"/>
    </row>
    <row r="216" spans="1:16" s="24" customFormat="1" ht="14.25" x14ac:dyDescent="0.2">
      <c r="A216" s="22"/>
      <c r="B216" s="131" t="s">
        <v>251</v>
      </c>
      <c r="C216" s="135">
        <v>368</v>
      </c>
      <c r="D216" s="135">
        <v>633</v>
      </c>
      <c r="E216" s="135">
        <v>1001</v>
      </c>
      <c r="F216" s="133" t="s">
        <v>252</v>
      </c>
      <c r="G216" s="135">
        <v>271</v>
      </c>
      <c r="H216" s="135">
        <v>422</v>
      </c>
      <c r="I216" s="136">
        <v>693</v>
      </c>
      <c r="J216" s="19"/>
      <c r="K216" s="19"/>
      <c r="L216" s="19"/>
      <c r="M216" s="19"/>
      <c r="N216" s="19"/>
      <c r="O216" s="19"/>
      <c r="P216" s="19"/>
    </row>
    <row r="217" spans="1:16" s="24" customFormat="1" ht="14.25" x14ac:dyDescent="0.2">
      <c r="A217" s="22"/>
      <c r="B217" s="131" t="s">
        <v>253</v>
      </c>
      <c r="C217" s="135">
        <v>236</v>
      </c>
      <c r="D217" s="135">
        <v>399</v>
      </c>
      <c r="E217" s="135">
        <v>635</v>
      </c>
      <c r="F217" s="133" t="s">
        <v>254</v>
      </c>
      <c r="G217" s="135">
        <v>177</v>
      </c>
      <c r="H217" s="135">
        <v>313</v>
      </c>
      <c r="I217" s="136">
        <v>490</v>
      </c>
      <c r="J217" s="19"/>
      <c r="K217" s="19"/>
      <c r="L217" s="19"/>
      <c r="M217" s="19"/>
      <c r="N217" s="19"/>
      <c r="O217" s="19"/>
      <c r="P217" s="19"/>
    </row>
    <row r="218" spans="1:16" s="24" customFormat="1" ht="14.25" x14ac:dyDescent="0.2">
      <c r="A218" s="22"/>
      <c r="B218" s="131" t="s">
        <v>255</v>
      </c>
      <c r="C218" s="135">
        <v>158</v>
      </c>
      <c r="D218" s="135">
        <v>248</v>
      </c>
      <c r="E218" s="135">
        <v>406</v>
      </c>
      <c r="F218" s="133" t="s">
        <v>256</v>
      </c>
      <c r="G218" s="135">
        <v>129</v>
      </c>
      <c r="H218" s="135">
        <v>175</v>
      </c>
      <c r="I218" s="136">
        <v>304</v>
      </c>
      <c r="J218" s="19"/>
      <c r="K218" s="19"/>
      <c r="L218" s="19"/>
      <c r="M218" s="19"/>
      <c r="N218" s="19"/>
      <c r="O218" s="19"/>
      <c r="P218" s="19"/>
    </row>
    <row r="219" spans="1:16" s="24" customFormat="1" ht="14.25" x14ac:dyDescent="0.2">
      <c r="A219" s="22"/>
      <c r="B219" s="131" t="s">
        <v>257</v>
      </c>
      <c r="C219" s="135">
        <v>110</v>
      </c>
      <c r="D219" s="135">
        <v>139</v>
      </c>
      <c r="E219" s="135">
        <v>249</v>
      </c>
      <c r="F219" s="133" t="s">
        <v>258</v>
      </c>
      <c r="G219" s="135">
        <v>88</v>
      </c>
      <c r="H219" s="135">
        <v>114</v>
      </c>
      <c r="I219" s="136">
        <v>202</v>
      </c>
      <c r="J219" s="19"/>
      <c r="K219" s="19"/>
      <c r="L219" s="19"/>
      <c r="M219" s="19"/>
      <c r="N219" s="19"/>
      <c r="O219" s="19"/>
      <c r="P219" s="19"/>
    </row>
    <row r="220" spans="1:16" s="24" customFormat="1" ht="14.25" x14ac:dyDescent="0.2">
      <c r="A220" s="22"/>
      <c r="B220" s="131" t="s">
        <v>259</v>
      </c>
      <c r="C220" s="135">
        <v>94</v>
      </c>
      <c r="D220" s="135">
        <v>90</v>
      </c>
      <c r="E220" s="135">
        <v>184</v>
      </c>
      <c r="F220" s="133" t="s">
        <v>260</v>
      </c>
      <c r="G220" s="135">
        <v>53</v>
      </c>
      <c r="H220" s="135">
        <v>72</v>
      </c>
      <c r="I220" s="136">
        <v>125</v>
      </c>
      <c r="J220" s="19"/>
      <c r="K220" s="19"/>
      <c r="L220" s="19"/>
      <c r="M220" s="19"/>
      <c r="N220" s="19"/>
      <c r="O220" s="19"/>
      <c r="P220" s="19"/>
    </row>
    <row r="221" spans="1:16" s="24" customFormat="1" ht="26.25" thickBot="1" x14ac:dyDescent="0.25">
      <c r="A221" s="22"/>
      <c r="B221" s="137" t="s">
        <v>261</v>
      </c>
      <c r="C221" s="138">
        <v>86</v>
      </c>
      <c r="D221" s="138">
        <v>56</v>
      </c>
      <c r="E221" s="138">
        <v>142</v>
      </c>
      <c r="F221" s="139" t="s">
        <v>262</v>
      </c>
      <c r="G221" s="138">
        <v>102</v>
      </c>
      <c r="H221" s="138">
        <v>124</v>
      </c>
      <c r="I221" s="140">
        <v>226</v>
      </c>
      <c r="J221" s="19"/>
      <c r="K221" s="19"/>
      <c r="L221" s="19"/>
      <c r="M221" s="19"/>
      <c r="N221" s="19"/>
      <c r="O221" s="19"/>
      <c r="P221" s="19"/>
    </row>
    <row r="222" spans="1:16" s="24" customFormat="1" ht="14.25" x14ac:dyDescent="0.2">
      <c r="A222" s="22"/>
      <c r="B222" s="21"/>
      <c r="C222" s="108">
        <f t="shared" ref="C222:D222" si="27">SUM(C171:C221)</f>
        <v>359742</v>
      </c>
      <c r="D222" s="115">
        <f t="shared" si="27"/>
        <v>379640</v>
      </c>
      <c r="E222" s="111">
        <f>SUM(E171:E221)</f>
        <v>739382</v>
      </c>
      <c r="F222" s="19"/>
      <c r="G222" s="108">
        <f t="shared" ref="G222:H222" si="28">SUM(G171:G221)</f>
        <v>354847</v>
      </c>
      <c r="H222" s="115">
        <f t="shared" si="28"/>
        <v>376735</v>
      </c>
      <c r="I222" s="111">
        <f>SUM(I171:I221)</f>
        <v>731582</v>
      </c>
      <c r="J222" s="19"/>
      <c r="K222" s="19"/>
      <c r="L222" s="19"/>
      <c r="M222" s="19"/>
      <c r="N222" s="19"/>
      <c r="O222" s="19"/>
      <c r="P222" s="19"/>
    </row>
    <row r="223" spans="1:16" s="24" customFormat="1" ht="14.25" x14ac:dyDescent="0.2">
      <c r="A223" s="22"/>
      <c r="B223" s="21"/>
      <c r="C223" s="117"/>
      <c r="D223" s="116"/>
      <c r="E223" s="112"/>
      <c r="F223" s="112"/>
      <c r="G223" s="111">
        <f>E222+I222</f>
        <v>1470964</v>
      </c>
      <c r="H223" s="112"/>
      <c r="I223" s="113"/>
      <c r="J223" s="19"/>
      <c r="K223" s="19"/>
      <c r="L223" s="19"/>
      <c r="M223" s="19"/>
      <c r="N223" s="19"/>
      <c r="O223" s="19"/>
      <c r="P223" s="19"/>
    </row>
    <row r="224" spans="1:16" s="24" customFormat="1" ht="14.25" x14ac:dyDescent="0.2">
      <c r="A224" s="22"/>
      <c r="B224" s="21"/>
      <c r="C224" s="117"/>
      <c r="D224" s="116"/>
      <c r="E224" s="116"/>
      <c r="F224" s="115">
        <f>D222+H222</f>
        <v>756375</v>
      </c>
      <c r="G224" s="116"/>
      <c r="H224" s="116"/>
      <c r="I224" s="19"/>
      <c r="J224" s="19"/>
      <c r="K224" s="19"/>
      <c r="L224" s="19"/>
      <c r="M224" s="19"/>
      <c r="N224" s="19"/>
      <c r="O224" s="19"/>
      <c r="P224" s="19"/>
    </row>
    <row r="225" spans="1:16" s="24" customFormat="1" ht="14.25" x14ac:dyDescent="0.2">
      <c r="A225" s="22"/>
      <c r="C225" s="117"/>
      <c r="D225" s="117"/>
      <c r="E225" s="108">
        <f>C222+G222</f>
        <v>714589</v>
      </c>
      <c r="F225" s="117"/>
      <c r="G225" s="117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s="24" customFormat="1" ht="14.25" x14ac:dyDescent="0.2">
      <c r="A226" s="2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s="24" customFormat="1" ht="14.25" x14ac:dyDescent="0.2">
      <c r="A227" s="22"/>
      <c r="B227" s="144" t="s">
        <v>266</v>
      </c>
      <c r="C227" s="14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s="24" customFormat="1" ht="14.25" x14ac:dyDescent="0.2">
      <c r="A228" s="22"/>
      <c r="B228" s="144" t="s">
        <v>267</v>
      </c>
      <c r="C228" s="14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s="24" customFormat="1" ht="14.25" x14ac:dyDescent="0.2">
      <c r="A229" s="22"/>
      <c r="B229" s="144" t="s">
        <v>268</v>
      </c>
      <c r="C229" s="14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s="24" customFormat="1" ht="14.25" x14ac:dyDescent="0.2">
      <c r="A230" s="22"/>
      <c r="B230" s="144" t="s">
        <v>269</v>
      </c>
      <c r="C230" s="14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s="24" customFormat="1" ht="14.25" x14ac:dyDescent="0.2">
      <c r="A231" s="22"/>
      <c r="B231" s="144" t="s">
        <v>270</v>
      </c>
      <c r="C231" s="14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s="24" customFormat="1" ht="14.25" x14ac:dyDescent="0.2">
      <c r="A232" s="22"/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s="119" customFormat="1" ht="20.25" x14ac:dyDescent="0.3">
      <c r="A233" s="118"/>
      <c r="B233" s="146" t="s">
        <v>275</v>
      </c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customFormat="1" ht="20.25" x14ac:dyDescent="0.3">
      <c r="A234" s="19"/>
      <c r="B234" s="1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s="24" customFormat="1" ht="14.25" x14ac:dyDescent="0.2">
      <c r="A235" s="22"/>
      <c r="B235" s="125" t="s">
        <v>276</v>
      </c>
      <c r="C235" s="126" t="s">
        <v>272</v>
      </c>
      <c r="D235" s="126" t="s">
        <v>273</v>
      </c>
      <c r="E235" s="126" t="s">
        <v>159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s="24" customFormat="1" ht="14.25" x14ac:dyDescent="0.2">
      <c r="A236" s="22"/>
      <c r="B236" s="127" t="s">
        <v>277</v>
      </c>
      <c r="C236" s="128">
        <v>1</v>
      </c>
      <c r="D236" s="128">
        <v>2</v>
      </c>
      <c r="E236" s="128" t="s">
        <v>274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s="24" customFormat="1" ht="14.25" x14ac:dyDescent="0.2">
      <c r="A237" s="22"/>
      <c r="B237" s="121" t="s">
        <v>63</v>
      </c>
      <c r="C237" s="141">
        <v>65</v>
      </c>
      <c r="D237" s="141">
        <v>50</v>
      </c>
      <c r="E237" s="129">
        <f>SUM(C237:D237)</f>
        <v>115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s="24" customFormat="1" ht="14.25" x14ac:dyDescent="0.2">
      <c r="A238" s="22"/>
      <c r="B238" s="121" t="s">
        <v>4</v>
      </c>
      <c r="C238" s="141">
        <v>14</v>
      </c>
      <c r="D238" s="141">
        <v>21</v>
      </c>
      <c r="E238" s="129">
        <f t="shared" ref="E238:E258" si="29">SUM(C238:D238)</f>
        <v>35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s="24" customFormat="1" ht="14.25" x14ac:dyDescent="0.2">
      <c r="A239" s="22"/>
      <c r="B239" s="121" t="s">
        <v>5</v>
      </c>
      <c r="C239" s="141">
        <v>11</v>
      </c>
      <c r="D239" s="141">
        <v>7</v>
      </c>
      <c r="E239" s="129">
        <f t="shared" si="29"/>
        <v>18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s="24" customFormat="1" ht="14.25" x14ac:dyDescent="0.2">
      <c r="A240" s="22"/>
      <c r="B240" s="121" t="s">
        <v>6</v>
      </c>
      <c r="C240" s="141">
        <v>25</v>
      </c>
      <c r="D240" s="141">
        <v>13</v>
      </c>
      <c r="E240" s="129">
        <f t="shared" si="29"/>
        <v>38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s="24" customFormat="1" ht="14.25" x14ac:dyDescent="0.2">
      <c r="A241" s="22"/>
      <c r="B241" s="121" t="s">
        <v>7</v>
      </c>
      <c r="C241" s="141">
        <v>74</v>
      </c>
      <c r="D241" s="141">
        <v>22</v>
      </c>
      <c r="E241" s="129">
        <f t="shared" si="29"/>
        <v>96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s="24" customFormat="1" ht="14.25" x14ac:dyDescent="0.2">
      <c r="A242" s="22"/>
      <c r="B242" s="121" t="s">
        <v>8</v>
      </c>
      <c r="C242" s="141">
        <v>107</v>
      </c>
      <c r="D242" s="141">
        <v>26</v>
      </c>
      <c r="E242" s="129">
        <f t="shared" si="29"/>
        <v>133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s="24" customFormat="1" ht="14.25" x14ac:dyDescent="0.2">
      <c r="A243" s="22"/>
      <c r="B243" s="121" t="s">
        <v>9</v>
      </c>
      <c r="C243" s="141">
        <v>82</v>
      </c>
      <c r="D243" s="141">
        <v>33</v>
      </c>
      <c r="E243" s="129">
        <f t="shared" si="29"/>
        <v>115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s="24" customFormat="1" ht="14.25" x14ac:dyDescent="0.2">
      <c r="A244" s="22"/>
      <c r="B244" s="121" t="s">
        <v>10</v>
      </c>
      <c r="C244" s="141">
        <v>92</v>
      </c>
      <c r="D244" s="141">
        <v>61</v>
      </c>
      <c r="E244" s="129">
        <f t="shared" si="29"/>
        <v>153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s="24" customFormat="1" ht="14.25" x14ac:dyDescent="0.2">
      <c r="A245" s="22"/>
      <c r="B245" s="121" t="s">
        <v>11</v>
      </c>
      <c r="C245" s="141">
        <v>165</v>
      </c>
      <c r="D245" s="141">
        <v>86</v>
      </c>
      <c r="E245" s="129">
        <f t="shared" si="29"/>
        <v>251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s="24" customFormat="1" ht="14.25" x14ac:dyDescent="0.2">
      <c r="A246" s="22"/>
      <c r="B246" s="121" t="s">
        <v>12</v>
      </c>
      <c r="C246" s="141">
        <v>242</v>
      </c>
      <c r="D246" s="141">
        <v>129</v>
      </c>
      <c r="E246" s="129">
        <f t="shared" si="29"/>
        <v>371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s="24" customFormat="1" ht="14.25" x14ac:dyDescent="0.2">
      <c r="A247" s="22"/>
      <c r="B247" s="121" t="s">
        <v>13</v>
      </c>
      <c r="C247" s="141">
        <v>331</v>
      </c>
      <c r="D247" s="141">
        <v>190</v>
      </c>
      <c r="E247" s="129">
        <f t="shared" si="29"/>
        <v>521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s="24" customFormat="1" ht="14.25" x14ac:dyDescent="0.2">
      <c r="A248" s="22"/>
      <c r="B248" s="121" t="s">
        <v>14</v>
      </c>
      <c r="C248" s="141">
        <v>462</v>
      </c>
      <c r="D248" s="141">
        <v>225</v>
      </c>
      <c r="E248" s="129">
        <f t="shared" si="29"/>
        <v>687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s="24" customFormat="1" ht="14.25" x14ac:dyDescent="0.2">
      <c r="A249" s="22"/>
      <c r="B249" s="121" t="s">
        <v>15</v>
      </c>
      <c r="C249" s="141">
        <v>478</v>
      </c>
      <c r="D249" s="141">
        <v>235</v>
      </c>
      <c r="E249" s="129">
        <f t="shared" si="29"/>
        <v>713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s="24" customFormat="1" ht="14.25" x14ac:dyDescent="0.2">
      <c r="A250" s="22"/>
      <c r="B250" s="121" t="s">
        <v>16</v>
      </c>
      <c r="C250" s="141">
        <v>419</v>
      </c>
      <c r="D250" s="141">
        <v>272</v>
      </c>
      <c r="E250" s="129">
        <f t="shared" si="29"/>
        <v>691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s="24" customFormat="1" ht="14.25" x14ac:dyDescent="0.2">
      <c r="A251" s="22"/>
      <c r="B251" s="121" t="s">
        <v>17</v>
      </c>
      <c r="C251" s="141">
        <v>416</v>
      </c>
      <c r="D251" s="141">
        <v>304</v>
      </c>
      <c r="E251" s="129">
        <f t="shared" si="29"/>
        <v>720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24" customFormat="1" ht="14.25" x14ac:dyDescent="0.2">
      <c r="A252" s="22"/>
      <c r="B252" s="121" t="s">
        <v>18</v>
      </c>
      <c r="C252" s="141">
        <v>412</v>
      </c>
      <c r="D252" s="141">
        <v>322</v>
      </c>
      <c r="E252" s="129">
        <f t="shared" si="29"/>
        <v>734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24" customFormat="1" ht="14.25" x14ac:dyDescent="0.2">
      <c r="A253" s="22"/>
      <c r="B253" s="121" t="s">
        <v>19</v>
      </c>
      <c r="C253" s="141">
        <v>464</v>
      </c>
      <c r="D253" s="141">
        <v>398</v>
      </c>
      <c r="E253" s="129">
        <f t="shared" si="29"/>
        <v>862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24" customFormat="1" ht="14.25" x14ac:dyDescent="0.2">
      <c r="A254" s="22"/>
      <c r="B254" s="121" t="s">
        <v>20</v>
      </c>
      <c r="C254" s="141">
        <v>375</v>
      </c>
      <c r="D254" s="141">
        <v>455</v>
      </c>
      <c r="E254" s="129">
        <f t="shared" si="29"/>
        <v>830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24" customFormat="1" ht="14.25" x14ac:dyDescent="0.2">
      <c r="A255" s="22"/>
      <c r="B255" s="121" t="s">
        <v>21</v>
      </c>
      <c r="C255" s="141">
        <v>319</v>
      </c>
      <c r="D255" s="141">
        <v>401</v>
      </c>
      <c r="E255" s="129">
        <f t="shared" si="29"/>
        <v>720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24" customFormat="1" ht="14.25" x14ac:dyDescent="0.2">
      <c r="A256" s="22"/>
      <c r="B256" s="122" t="s">
        <v>22</v>
      </c>
      <c r="C256" s="141">
        <v>126</v>
      </c>
      <c r="D256" s="141">
        <v>239</v>
      </c>
      <c r="E256" s="129">
        <f t="shared" si="29"/>
        <v>365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24" customFormat="1" ht="14.25" x14ac:dyDescent="0.2">
      <c r="A257" s="22"/>
      <c r="B257" s="122" t="s">
        <v>23</v>
      </c>
      <c r="C257" s="141">
        <v>30</v>
      </c>
      <c r="D257" s="141">
        <v>83</v>
      </c>
      <c r="E257" s="129">
        <f t="shared" si="29"/>
        <v>113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s="24" customFormat="1" ht="14.25" x14ac:dyDescent="0.2">
      <c r="A258" s="22"/>
      <c r="B258" s="122" t="s">
        <v>3</v>
      </c>
      <c r="C258" s="141">
        <v>3</v>
      </c>
      <c r="D258" s="141">
        <v>21</v>
      </c>
      <c r="E258" s="129">
        <f t="shared" si="29"/>
        <v>24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s="24" customFormat="1" ht="15" x14ac:dyDescent="0.25">
      <c r="A259" s="22"/>
      <c r="B259" s="123" t="s">
        <v>159</v>
      </c>
      <c r="C259" s="124">
        <f>SUM(C237:C258)</f>
        <v>4712</v>
      </c>
      <c r="D259" s="124">
        <f t="shared" ref="D259:E259" si="30">SUM(D237:D258)</f>
        <v>3593</v>
      </c>
      <c r="E259" s="124">
        <f t="shared" si="30"/>
        <v>8305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s="24" customFormat="1" ht="14.25" x14ac:dyDescent="0.2">
      <c r="A260" s="22"/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s="24" customFormat="1" ht="14.25" x14ac:dyDescent="0.2">
      <c r="A261" s="22"/>
      <c r="B261" s="142" t="s">
        <v>278</v>
      </c>
      <c r="C261" s="14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s="24" customFormat="1" ht="14.25" x14ac:dyDescent="0.2">
      <c r="A262" s="22"/>
      <c r="B262" s="142" t="s">
        <v>279</v>
      </c>
      <c r="C262" s="14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s="24" customFormat="1" ht="14.25" x14ac:dyDescent="0.2">
      <c r="A263" s="22"/>
      <c r="B263" s="142" t="s">
        <v>280</v>
      </c>
      <c r="C263" s="14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s="24" customFormat="1" ht="14.25" x14ac:dyDescent="0.2">
      <c r="A264" s="22"/>
      <c r="B264" s="142" t="s">
        <v>281</v>
      </c>
      <c r="C264" s="1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s="24" customFormat="1" ht="14.25" x14ac:dyDescent="0.2">
      <c r="A265" s="22"/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s="24" customFormat="1" ht="14.25" x14ac:dyDescent="0.2">
      <c r="A266" s="22"/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s="24" customFormat="1" ht="14.25" x14ac:dyDescent="0.2">
      <c r="A267" s="22"/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s="24" customFormat="1" ht="14.25" x14ac:dyDescent="0.2">
      <c r="A268" s="22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s="24" customFormat="1" ht="14.25" x14ac:dyDescent="0.2">
      <c r="A269" s="22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s="24" customFormat="1" ht="14.25" x14ac:dyDescent="0.2">
      <c r="A270" s="22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s="24" customFormat="1" ht="14.25" x14ac:dyDescent="0.2">
      <c r="A271" s="22"/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s="24" customFormat="1" ht="14.25" x14ac:dyDescent="0.2">
      <c r="A272" s="22"/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s="24" customFormat="1" ht="14.25" x14ac:dyDescent="0.2">
      <c r="A273" s="22"/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s="24" customFormat="1" ht="14.25" x14ac:dyDescent="0.2">
      <c r="A274" s="22"/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s="24" customFormat="1" ht="14.25" x14ac:dyDescent="0.2">
      <c r="A275" s="22"/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s="24" customFormat="1" ht="14.25" x14ac:dyDescent="0.2">
      <c r="A276" s="22"/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s="24" customFormat="1" ht="14.25" x14ac:dyDescent="0.2">
      <c r="A277" s="22"/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s="24" customFormat="1" ht="14.25" x14ac:dyDescent="0.2">
      <c r="A278" s="22"/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s="24" customFormat="1" ht="14.25" x14ac:dyDescent="0.2">
      <c r="A279" s="22"/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/>
    </row>
    <row r="280" spans="1:16" s="24" customFormat="1" ht="14.25" x14ac:dyDescent="0.2">
      <c r="B280"/>
      <c r="C280"/>
      <c r="D280"/>
      <c r="E280"/>
      <c r="F280"/>
      <c r="G280"/>
      <c r="H280" s="19"/>
      <c r="I280" s="19"/>
      <c r="J280" s="19"/>
      <c r="K280" s="19"/>
      <c r="L280" s="19"/>
      <c r="M280" s="19"/>
      <c r="N280" s="19"/>
      <c r="O280" s="19"/>
      <c r="P280"/>
    </row>
    <row r="281" spans="1:16" s="24" customFormat="1" ht="14.25" x14ac:dyDescent="0.2">
      <c r="B281"/>
      <c r="C281"/>
      <c r="D281"/>
      <c r="E281"/>
      <c r="F281"/>
      <c r="G281"/>
      <c r="H281"/>
      <c r="I281"/>
      <c r="J281"/>
      <c r="K281"/>
      <c r="L281"/>
      <c r="M281" s="19"/>
      <c r="N281" s="19"/>
      <c r="O281" s="19"/>
      <c r="P281"/>
    </row>
    <row r="282" spans="1:16" s="24" customFormat="1" ht="14.25" x14ac:dyDescent="0.2">
      <c r="B282"/>
      <c r="C282"/>
      <c r="D282"/>
      <c r="E282"/>
      <c r="F282"/>
      <c r="G282"/>
      <c r="H282"/>
      <c r="I282"/>
      <c r="J282"/>
      <c r="K282"/>
      <c r="L282"/>
      <c r="M282" s="19"/>
      <c r="N282" s="19"/>
      <c r="O282" s="19"/>
      <c r="P282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82"/>
  <sheetViews>
    <sheetView showGridLines="0" topLeftCell="B34" workbookViewId="0">
      <selection activeCell="B171" sqref="B171:I221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8.8554687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24" customFormat="1" ht="2.4500000000000002" customHeight="1" x14ac:dyDescent="0.2">
      <c r="A27" s="22"/>
      <c r="B27" s="37"/>
      <c r="C27" s="38"/>
      <c r="D27" s="38"/>
      <c r="E27" s="38"/>
      <c r="F27" s="38"/>
      <c r="G27" s="38"/>
      <c r="H27" s="38"/>
      <c r="I27" s="38"/>
      <c r="J27" s="38"/>
      <c r="K27" s="21"/>
      <c r="L27" s="21"/>
      <c r="M27" s="21"/>
      <c r="N27" s="21"/>
      <c r="O27" s="21"/>
      <c r="P27" s="21"/>
    </row>
    <row r="28" spans="1:42" s="24" customFormat="1" ht="15" x14ac:dyDescent="0.25">
      <c r="A28" s="22"/>
      <c r="B28" s="109" t="s">
        <v>263</v>
      </c>
      <c r="C28" s="110"/>
      <c r="D28" s="110"/>
      <c r="E28" s="110"/>
      <c r="F28" s="38"/>
      <c r="G28" s="38"/>
      <c r="H28" s="38"/>
      <c r="I28" s="38"/>
      <c r="J28" s="38"/>
      <c r="K28" s="21"/>
      <c r="L28" s="21"/>
      <c r="M28" s="21"/>
      <c r="N28" s="21"/>
      <c r="O28" s="21"/>
      <c r="P28" s="21"/>
    </row>
    <row r="29" spans="1:42" s="24" customFormat="1" ht="3.4" customHeight="1" x14ac:dyDescent="0.2">
      <c r="A29" s="22"/>
      <c r="B29" s="37"/>
      <c r="C29" s="38"/>
      <c r="D29" s="38"/>
      <c r="E29" s="38"/>
      <c r="F29" s="38"/>
      <c r="G29" s="38"/>
      <c r="H29" s="38"/>
      <c r="I29" s="38"/>
      <c r="J29" s="38"/>
      <c r="K29" s="21"/>
      <c r="L29" s="21"/>
      <c r="M29" s="21"/>
      <c r="N29" s="21"/>
      <c r="O29" s="21"/>
      <c r="P29" s="21"/>
    </row>
    <row r="30" spans="1:42" s="1" customFormat="1" x14ac:dyDescent="0.2">
      <c r="A30" s="23"/>
      <c r="B30" s="47"/>
      <c r="C30" s="47" t="s">
        <v>40</v>
      </c>
      <c r="D30" s="47" t="s">
        <v>41</v>
      </c>
      <c r="E30" s="47" t="s">
        <v>42</v>
      </c>
      <c r="F30" s="47" t="s">
        <v>43</v>
      </c>
      <c r="G30" s="47" t="s">
        <v>44</v>
      </c>
      <c r="H30" s="47" t="s">
        <v>112</v>
      </c>
      <c r="I30" s="47" t="s">
        <v>45</v>
      </c>
      <c r="J30" s="47" t="s">
        <v>46</v>
      </c>
      <c r="K30" s="47" t="s">
        <v>47</v>
      </c>
      <c r="L30" s="47" t="s">
        <v>48</v>
      </c>
      <c r="M30" s="47" t="s">
        <v>49</v>
      </c>
      <c r="N30" s="47" t="s">
        <v>50</v>
      </c>
      <c r="O30" s="47" t="s">
        <v>51</v>
      </c>
      <c r="P30" s="47" t="s">
        <v>52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ht="14.25" x14ac:dyDescent="0.25">
      <c r="A31" s="23"/>
      <c r="B31" s="73">
        <v>1</v>
      </c>
      <c r="C31" s="73" t="s">
        <v>24</v>
      </c>
      <c r="D31" s="74" t="s">
        <v>0</v>
      </c>
      <c r="E31" s="74" t="s">
        <v>1</v>
      </c>
      <c r="F31" s="75" t="s">
        <v>53</v>
      </c>
      <c r="G31" s="75" t="s">
        <v>54</v>
      </c>
      <c r="H31" s="75" t="s">
        <v>55</v>
      </c>
      <c r="I31" s="74" t="s">
        <v>2</v>
      </c>
      <c r="J31" s="75" t="s">
        <v>56</v>
      </c>
      <c r="K31" s="75" t="s">
        <v>57</v>
      </c>
      <c r="L31" s="74" t="s">
        <v>58</v>
      </c>
      <c r="M31" s="75" t="s">
        <v>59</v>
      </c>
      <c r="N31" s="75" t="s">
        <v>60</v>
      </c>
      <c r="O31" s="74" t="s">
        <v>61</v>
      </c>
      <c r="P31" s="74" t="s">
        <v>62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46" customFormat="1" ht="31.5" x14ac:dyDescent="0.2">
      <c r="A32" s="45"/>
      <c r="B32" s="76"/>
      <c r="C32" s="76"/>
      <c r="D32" s="76"/>
      <c r="E32" s="76"/>
      <c r="F32" s="76" t="s">
        <v>141</v>
      </c>
      <c r="G32" s="76" t="s">
        <v>143</v>
      </c>
      <c r="H32" s="76" t="s">
        <v>142</v>
      </c>
      <c r="I32" s="76" t="s">
        <v>148</v>
      </c>
      <c r="J32" s="76" t="s">
        <v>140</v>
      </c>
      <c r="K32" s="76" t="s">
        <v>149</v>
      </c>
      <c r="L32" s="76" t="s">
        <v>145</v>
      </c>
      <c r="M32" s="76" t="s">
        <v>144</v>
      </c>
      <c r="N32" s="76" t="s">
        <v>146</v>
      </c>
      <c r="O32" s="76" t="s">
        <v>147</v>
      </c>
      <c r="P32" s="76" t="s">
        <v>25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s="5" customFormat="1" ht="12" x14ac:dyDescent="0.2">
      <c r="A33" s="26"/>
      <c r="B33" s="48">
        <v>2</v>
      </c>
      <c r="C33" s="49" t="s">
        <v>63</v>
      </c>
      <c r="D33" s="48">
        <v>0</v>
      </c>
      <c r="E33" s="48">
        <v>1</v>
      </c>
      <c r="F33" s="114">
        <f>E171</f>
        <v>16235</v>
      </c>
      <c r="G33" s="130">
        <f>E237</f>
        <v>136</v>
      </c>
      <c r="H33" s="50">
        <f t="shared" ref="H33:H54" si="0">+G33/F33</f>
        <v>8.3769633507853412E-3</v>
      </c>
      <c r="I33" s="51">
        <v>0.1</v>
      </c>
      <c r="J33" s="50">
        <f t="shared" ref="J33:J54" si="1">+(E33*H33)/(1+E33*(1-I33)*H33)</f>
        <v>8.3142797755144469E-3</v>
      </c>
      <c r="K33" s="52">
        <f>1-J33</f>
        <v>0.99168572022448553</v>
      </c>
      <c r="L33" s="53">
        <v>100000</v>
      </c>
      <c r="M33" s="54">
        <f>+L33-L34</f>
        <v>831.4279775514442</v>
      </c>
      <c r="N33" s="53">
        <f>0.1*E33*M33+(L34*E33)</f>
        <v>99251.714820203706</v>
      </c>
      <c r="O33" s="54">
        <f>+O34+N33</f>
        <v>7816732.3446791321</v>
      </c>
      <c r="P33" s="55">
        <f>+O33/L33</f>
        <v>78.167323446791315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3</v>
      </c>
      <c r="C34" s="57" t="s">
        <v>4</v>
      </c>
      <c r="D34" s="56">
        <v>1</v>
      </c>
      <c r="E34" s="56">
        <v>4</v>
      </c>
      <c r="F34" s="114">
        <f>I171+I172+E172+E173</f>
        <v>74053</v>
      </c>
      <c r="G34" s="130">
        <f t="shared" ref="G34:G54" si="2">E238</f>
        <v>42</v>
      </c>
      <c r="H34" s="59">
        <f t="shared" si="0"/>
        <v>5.6716135740618207E-4</v>
      </c>
      <c r="I34" s="60">
        <v>0.4</v>
      </c>
      <c r="J34" s="59">
        <f t="shared" si="1"/>
        <v>2.2655615760756699E-3</v>
      </c>
      <c r="K34" s="61">
        <f t="shared" ref="K34:K53" si="3">1-J34</f>
        <v>0.99773443842392429</v>
      </c>
      <c r="L34" s="62">
        <f>+L33-(L33*J33)</f>
        <v>99168.572022448556</v>
      </c>
      <c r="M34" s="63">
        <f t="shared" ref="M34:M54" si="4">+L34-L35</f>
        <v>224.67250632835203</v>
      </c>
      <c r="N34" s="62">
        <f>0.4*E34*M34+(L35*E34)</f>
        <v>396135.07407460618</v>
      </c>
      <c r="O34" s="63">
        <f t="shared" ref="O34:O54" si="5">+O35+N34</f>
        <v>7717480.6298589287</v>
      </c>
      <c r="P34" s="64">
        <f t="shared" ref="P34:P54" si="6">+O34/L34</f>
        <v>77.821838839344593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4</v>
      </c>
      <c r="C35" s="57" t="s">
        <v>5</v>
      </c>
      <c r="D35" s="56">
        <v>5</v>
      </c>
      <c r="E35" s="56">
        <v>5</v>
      </c>
      <c r="F35" s="114">
        <f>I173+I174+I175+E174+E175</f>
        <v>99611</v>
      </c>
      <c r="G35" s="130">
        <f t="shared" si="2"/>
        <v>19</v>
      </c>
      <c r="H35" s="59">
        <f t="shared" si="0"/>
        <v>1.9074198632681129E-4</v>
      </c>
      <c r="I35" s="60">
        <v>0.5</v>
      </c>
      <c r="J35" s="59">
        <f t="shared" si="1"/>
        <v>9.5325536707857334E-4</v>
      </c>
      <c r="K35" s="61">
        <f t="shared" si="3"/>
        <v>0.99904674463292142</v>
      </c>
      <c r="L35" s="62">
        <f t="shared" ref="L35:L54" si="7">+L34-(L34*J34)</f>
        <v>98943.899516120204</v>
      </c>
      <c r="M35" s="63">
        <f t="shared" si="4"/>
        <v>94.318803253423539</v>
      </c>
      <c r="N35" s="62">
        <f t="shared" ref="N35:N54" si="8">0.5*E35*(L35+L36)</f>
        <v>494483.70057246753</v>
      </c>
      <c r="O35" s="63">
        <f t="shared" si="5"/>
        <v>7321345.5557843223</v>
      </c>
      <c r="P35" s="64">
        <f t="shared" si="6"/>
        <v>73.994916226154089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5</v>
      </c>
      <c r="C36" s="57" t="s">
        <v>6</v>
      </c>
      <c r="D36" s="56">
        <v>10</v>
      </c>
      <c r="E36" s="56">
        <v>5</v>
      </c>
      <c r="F36" s="114">
        <f>E176+E177+E178+I176+I177</f>
        <v>97646</v>
      </c>
      <c r="G36" s="130">
        <f t="shared" si="2"/>
        <v>38</v>
      </c>
      <c r="H36" s="59">
        <f t="shared" si="0"/>
        <v>3.8916084632242999E-4</v>
      </c>
      <c r="I36" s="60">
        <v>0.5</v>
      </c>
      <c r="J36" s="59">
        <f t="shared" si="1"/>
        <v>1.9439129945468126E-3</v>
      </c>
      <c r="K36" s="61">
        <f t="shared" si="3"/>
        <v>0.99805608700545323</v>
      </c>
      <c r="L36" s="62">
        <f t="shared" si="7"/>
        <v>98849.58071286678</v>
      </c>
      <c r="M36" s="63">
        <f t="shared" si="4"/>
        <v>192.15498445324192</v>
      </c>
      <c r="N36" s="62">
        <f t="shared" si="8"/>
        <v>493767.51610320073</v>
      </c>
      <c r="O36" s="63">
        <f t="shared" si="5"/>
        <v>6826861.8552118549</v>
      </c>
      <c r="P36" s="64">
        <f t="shared" si="6"/>
        <v>69.063134167884584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6</v>
      </c>
      <c r="C37" s="57" t="s">
        <v>7</v>
      </c>
      <c r="D37" s="56">
        <v>15</v>
      </c>
      <c r="E37" s="56">
        <v>5</v>
      </c>
      <c r="F37" s="114">
        <f>I178+I179+I180+E179+E180</f>
        <v>91651</v>
      </c>
      <c r="G37" s="130">
        <f t="shared" si="2"/>
        <v>77</v>
      </c>
      <c r="H37" s="59">
        <f t="shared" si="0"/>
        <v>8.4014358817688839E-4</v>
      </c>
      <c r="I37" s="60">
        <v>0.5</v>
      </c>
      <c r="J37" s="59">
        <f t="shared" si="1"/>
        <v>4.1919134179337677E-3</v>
      </c>
      <c r="K37" s="61">
        <f t="shared" si="3"/>
        <v>0.99580808658206621</v>
      </c>
      <c r="L37" s="62">
        <f t="shared" si="7"/>
        <v>98657.425728413538</v>
      </c>
      <c r="M37" s="63">
        <f t="shared" si="4"/>
        <v>413.56338668974058</v>
      </c>
      <c r="N37" s="62">
        <f t="shared" si="8"/>
        <v>492253.22017534333</v>
      </c>
      <c r="O37" s="63">
        <f t="shared" si="5"/>
        <v>6333094.3391086543</v>
      </c>
      <c r="P37" s="64">
        <f t="shared" si="6"/>
        <v>64.192779127873706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7</v>
      </c>
      <c r="C38" s="57" t="s">
        <v>8</v>
      </c>
      <c r="D38" s="56">
        <v>20</v>
      </c>
      <c r="E38" s="56">
        <v>5</v>
      </c>
      <c r="F38" s="114">
        <f>E181+E182+E183+I181+I182</f>
        <v>114292</v>
      </c>
      <c r="G38" s="130">
        <f t="shared" si="2"/>
        <v>119</v>
      </c>
      <c r="H38" s="59">
        <f t="shared" si="0"/>
        <v>1.041192734399608E-3</v>
      </c>
      <c r="I38" s="60">
        <v>0.5</v>
      </c>
      <c r="J38" s="59">
        <f t="shared" si="1"/>
        <v>5.1924478246261653E-3</v>
      </c>
      <c r="K38" s="61">
        <f t="shared" si="3"/>
        <v>0.99480755217537387</v>
      </c>
      <c r="L38" s="62">
        <f t="shared" si="7"/>
        <v>98243.862341723798</v>
      </c>
      <c r="M38" s="63">
        <f t="shared" si="4"/>
        <v>510.12612929915485</v>
      </c>
      <c r="N38" s="62">
        <f t="shared" si="8"/>
        <v>489943.99638537114</v>
      </c>
      <c r="O38" s="63">
        <f t="shared" si="5"/>
        <v>5840841.1189333107</v>
      </c>
      <c r="P38" s="64">
        <f t="shared" si="6"/>
        <v>59.452478553998461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8</v>
      </c>
      <c r="C39" s="57" t="s">
        <v>9</v>
      </c>
      <c r="D39" s="56">
        <v>25</v>
      </c>
      <c r="E39" s="56">
        <v>5</v>
      </c>
      <c r="F39" s="114">
        <f>I183+I184+I185+E184+E185</f>
        <v>107333</v>
      </c>
      <c r="G39" s="130">
        <f t="shared" si="2"/>
        <v>127</v>
      </c>
      <c r="H39" s="59">
        <f t="shared" si="0"/>
        <v>1.1832334883027588E-3</v>
      </c>
      <c r="I39" s="60">
        <v>0.5</v>
      </c>
      <c r="J39" s="59">
        <f t="shared" si="1"/>
        <v>5.8987185382325226E-3</v>
      </c>
      <c r="K39" s="61">
        <f t="shared" si="3"/>
        <v>0.99410128146176746</v>
      </c>
      <c r="L39" s="62">
        <f t="shared" si="7"/>
        <v>97733.736212424643</v>
      </c>
      <c r="M39" s="63">
        <f t="shared" si="4"/>
        <v>576.50380160695931</v>
      </c>
      <c r="N39" s="62">
        <f t="shared" si="8"/>
        <v>487227.42155810585</v>
      </c>
      <c r="O39" s="63">
        <f t="shared" si="5"/>
        <v>5350897.1225479394</v>
      </c>
      <c r="P39" s="64">
        <f t="shared" si="6"/>
        <v>54.749744867194522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9</v>
      </c>
      <c r="C40" s="57" t="s">
        <v>10</v>
      </c>
      <c r="D40" s="56">
        <v>30</v>
      </c>
      <c r="E40" s="56">
        <v>5</v>
      </c>
      <c r="F40" s="114">
        <f>E186+E187+E188+I186+I187</f>
        <v>112054</v>
      </c>
      <c r="G40" s="130">
        <f t="shared" si="2"/>
        <v>161</v>
      </c>
      <c r="H40" s="59">
        <f t="shared" si="0"/>
        <v>1.4368072536455638E-3</v>
      </c>
      <c r="I40" s="60">
        <v>0.5</v>
      </c>
      <c r="J40" s="59">
        <f t="shared" si="1"/>
        <v>7.1583234406192627E-3</v>
      </c>
      <c r="K40" s="61">
        <f t="shared" si="3"/>
        <v>0.99284167655938071</v>
      </c>
      <c r="L40" s="62">
        <f t="shared" si="7"/>
        <v>97157.232410817684</v>
      </c>
      <c r="M40" s="63">
        <f t="shared" si="4"/>
        <v>695.48289419205685</v>
      </c>
      <c r="N40" s="62">
        <f t="shared" si="8"/>
        <v>484047.45481860824</v>
      </c>
      <c r="O40" s="63">
        <f t="shared" si="5"/>
        <v>4863669.7009898331</v>
      </c>
      <c r="P40" s="64">
        <f t="shared" si="6"/>
        <v>50.059780217126708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10</v>
      </c>
      <c r="C41" s="57" t="s">
        <v>11</v>
      </c>
      <c r="D41" s="56">
        <v>35</v>
      </c>
      <c r="E41" s="56">
        <v>5</v>
      </c>
      <c r="F41" s="114">
        <f>I188+I189+I190+E189+E190</f>
        <v>136411</v>
      </c>
      <c r="G41" s="130">
        <f t="shared" si="2"/>
        <v>274</v>
      </c>
      <c r="H41" s="59">
        <f t="shared" si="0"/>
        <v>2.0086356672115884E-3</v>
      </c>
      <c r="I41" s="60">
        <v>0.5</v>
      </c>
      <c r="J41" s="59">
        <f t="shared" si="1"/>
        <v>9.9929976075159004E-3</v>
      </c>
      <c r="K41" s="61">
        <f t="shared" si="3"/>
        <v>0.99000700239248407</v>
      </c>
      <c r="L41" s="62">
        <f t="shared" si="7"/>
        <v>96461.749516625627</v>
      </c>
      <c r="M41" s="63">
        <f t="shared" si="4"/>
        <v>963.94203213644505</v>
      </c>
      <c r="N41" s="62">
        <f t="shared" si="8"/>
        <v>479898.89250278706</v>
      </c>
      <c r="O41" s="63">
        <f t="shared" si="5"/>
        <v>4379622.2461712249</v>
      </c>
      <c r="P41" s="64">
        <f t="shared" si="6"/>
        <v>45.402683116548459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11</v>
      </c>
      <c r="C42" s="57" t="s">
        <v>12</v>
      </c>
      <c r="D42" s="56">
        <v>40</v>
      </c>
      <c r="E42" s="56">
        <v>5</v>
      </c>
      <c r="F42" s="114">
        <f>E191+E192+E193+I191+I192</f>
        <v>131463</v>
      </c>
      <c r="G42" s="130">
        <f t="shared" si="2"/>
        <v>397</v>
      </c>
      <c r="H42" s="59">
        <f t="shared" si="0"/>
        <v>3.0198611016027323E-3</v>
      </c>
      <c r="I42" s="60">
        <v>0.5</v>
      </c>
      <c r="J42" s="59">
        <f t="shared" si="1"/>
        <v>1.4986165164904438E-2</v>
      </c>
      <c r="K42" s="61">
        <f t="shared" si="3"/>
        <v>0.98501383483509553</v>
      </c>
      <c r="L42" s="62">
        <f t="shared" si="7"/>
        <v>95497.807484489182</v>
      </c>
      <c r="M42" s="63">
        <f t="shared" si="4"/>
        <v>1431.1459158487996</v>
      </c>
      <c r="N42" s="62">
        <f t="shared" si="8"/>
        <v>473911.17263282387</v>
      </c>
      <c r="O42" s="63">
        <f t="shared" si="5"/>
        <v>3899723.3536684383</v>
      </c>
      <c r="P42" s="64">
        <f t="shared" si="6"/>
        <v>40.835737033039571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12</v>
      </c>
      <c r="C43" s="57" t="s">
        <v>13</v>
      </c>
      <c r="D43" s="56">
        <v>45</v>
      </c>
      <c r="E43" s="56">
        <v>5</v>
      </c>
      <c r="F43" s="114">
        <f>I193+I194+I195+E194+E195</f>
        <v>121888</v>
      </c>
      <c r="G43" s="130">
        <f t="shared" si="2"/>
        <v>505</v>
      </c>
      <c r="H43" s="59">
        <f t="shared" si="0"/>
        <v>4.1431478078235761E-3</v>
      </c>
      <c r="I43" s="60">
        <v>0.5</v>
      </c>
      <c r="J43" s="59">
        <f t="shared" si="1"/>
        <v>2.0503367830418878E-2</v>
      </c>
      <c r="K43" s="61">
        <f t="shared" si="3"/>
        <v>0.97949663216958116</v>
      </c>
      <c r="L43" s="62">
        <f t="shared" si="7"/>
        <v>94066.661568640382</v>
      </c>
      <c r="M43" s="63">
        <f t="shared" si="4"/>
        <v>1928.6833627213637</v>
      </c>
      <c r="N43" s="62">
        <f t="shared" si="8"/>
        <v>465511.59943639854</v>
      </c>
      <c r="O43" s="63">
        <f t="shared" si="5"/>
        <v>3425812.1810356146</v>
      </c>
      <c r="P43" s="64">
        <f t="shared" si="6"/>
        <v>36.418983345505481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13</v>
      </c>
      <c r="C44" s="57" t="s">
        <v>14</v>
      </c>
      <c r="D44" s="56">
        <v>50</v>
      </c>
      <c r="E44" s="56">
        <v>5</v>
      </c>
      <c r="F44" s="114">
        <f>E196+E197+E198+I196+I197</f>
        <v>109465</v>
      </c>
      <c r="G44" s="130">
        <f t="shared" si="2"/>
        <v>679</v>
      </c>
      <c r="H44" s="59">
        <f t="shared" si="0"/>
        <v>6.2028959027999814E-3</v>
      </c>
      <c r="I44" s="60">
        <v>0.5</v>
      </c>
      <c r="J44" s="59">
        <f t="shared" si="1"/>
        <v>3.0540874845384008E-2</v>
      </c>
      <c r="K44" s="61">
        <f t="shared" si="3"/>
        <v>0.96945912515461596</v>
      </c>
      <c r="L44" s="62">
        <f t="shared" si="7"/>
        <v>92137.978205919018</v>
      </c>
      <c r="M44" s="63">
        <f t="shared" si="4"/>
        <v>2813.974460893689</v>
      </c>
      <c r="N44" s="62">
        <f t="shared" si="8"/>
        <v>453654.95487736084</v>
      </c>
      <c r="O44" s="63">
        <f t="shared" si="5"/>
        <v>2960300.581599216</v>
      </c>
      <c r="P44" s="64">
        <f t="shared" si="6"/>
        <v>32.128994354350219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14</v>
      </c>
      <c r="C45" s="57" t="s">
        <v>15</v>
      </c>
      <c r="D45" s="56">
        <v>55</v>
      </c>
      <c r="E45" s="56">
        <v>5</v>
      </c>
      <c r="F45" s="114">
        <f>I198+I199+I200+E199+E200</f>
        <v>88617</v>
      </c>
      <c r="G45" s="130">
        <f t="shared" si="2"/>
        <v>682</v>
      </c>
      <c r="H45" s="59">
        <f t="shared" si="0"/>
        <v>7.6960402631549253E-3</v>
      </c>
      <c r="I45" s="60">
        <v>0.5</v>
      </c>
      <c r="J45" s="59">
        <f t="shared" si="1"/>
        <v>3.7753814131662275E-2</v>
      </c>
      <c r="K45" s="61">
        <f t="shared" si="3"/>
        <v>0.96224618586833777</v>
      </c>
      <c r="L45" s="62">
        <f t="shared" si="7"/>
        <v>89324.003745025329</v>
      </c>
      <c r="M45" s="63">
        <f t="shared" si="4"/>
        <v>3372.321834885588</v>
      </c>
      <c r="N45" s="62">
        <f t="shared" si="8"/>
        <v>438189.21413791261</v>
      </c>
      <c r="O45" s="63">
        <f t="shared" si="5"/>
        <v>2506645.6267218553</v>
      </c>
      <c r="P45" s="64">
        <f t="shared" si="6"/>
        <v>28.062396686528469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15</v>
      </c>
      <c r="C46" s="57" t="s">
        <v>16</v>
      </c>
      <c r="D46" s="56">
        <v>60</v>
      </c>
      <c r="E46" s="56">
        <v>5</v>
      </c>
      <c r="F46" s="114">
        <f>E201+E202+E203+I201+I202</f>
        <v>63847</v>
      </c>
      <c r="G46" s="130">
        <f t="shared" si="2"/>
        <v>739</v>
      </c>
      <c r="H46" s="59">
        <f t="shared" si="0"/>
        <v>1.1574545397591117E-2</v>
      </c>
      <c r="I46" s="60">
        <v>0.5</v>
      </c>
      <c r="J46" s="59">
        <f t="shared" si="1"/>
        <v>5.6245195564316647E-2</v>
      </c>
      <c r="K46" s="61">
        <f t="shared" si="3"/>
        <v>0.94375480443568338</v>
      </c>
      <c r="L46" s="62">
        <f t="shared" si="7"/>
        <v>85951.681910139741</v>
      </c>
      <c r="M46" s="63">
        <f t="shared" si="4"/>
        <v>4834.3691581177409</v>
      </c>
      <c r="N46" s="62">
        <f t="shared" si="8"/>
        <v>417672.48665540433</v>
      </c>
      <c r="O46" s="63">
        <f t="shared" si="5"/>
        <v>2068456.4125839425</v>
      </c>
      <c r="P46" s="64">
        <f t="shared" si="6"/>
        <v>24.065339579351807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16</v>
      </c>
      <c r="C47" s="57" t="s">
        <v>17</v>
      </c>
      <c r="D47" s="56">
        <v>65</v>
      </c>
      <c r="E47" s="56">
        <v>5</v>
      </c>
      <c r="F47" s="114">
        <f>I203+I204+I205+E204+E205</f>
        <v>47709</v>
      </c>
      <c r="G47" s="130">
        <f t="shared" si="2"/>
        <v>789</v>
      </c>
      <c r="H47" s="59">
        <f t="shared" si="0"/>
        <v>1.6537760171036912E-2</v>
      </c>
      <c r="I47" s="60">
        <v>0.5</v>
      </c>
      <c r="J47" s="59">
        <f t="shared" si="1"/>
        <v>7.9405815041816388E-2</v>
      </c>
      <c r="K47" s="61">
        <f t="shared" si="3"/>
        <v>0.92059418495818357</v>
      </c>
      <c r="L47" s="62">
        <f t="shared" si="7"/>
        <v>81117.312752022</v>
      </c>
      <c r="M47" s="63">
        <f t="shared" si="4"/>
        <v>6441.186333076228</v>
      </c>
      <c r="N47" s="62">
        <f t="shared" si="8"/>
        <v>389483.59792741947</v>
      </c>
      <c r="O47" s="63">
        <f t="shared" si="5"/>
        <v>1650783.9259285382</v>
      </c>
      <c r="P47" s="64">
        <f t="shared" si="6"/>
        <v>20.350574617468322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17</v>
      </c>
      <c r="C48" s="57" t="s">
        <v>18</v>
      </c>
      <c r="D48" s="56">
        <v>70</v>
      </c>
      <c r="E48" s="56">
        <v>5</v>
      </c>
      <c r="F48" s="114">
        <f>E206+E207+E208+I206+I207</f>
        <v>31273</v>
      </c>
      <c r="G48" s="130">
        <f t="shared" si="2"/>
        <v>741</v>
      </c>
      <c r="H48" s="59">
        <f t="shared" si="0"/>
        <v>2.3694560803248808E-2</v>
      </c>
      <c r="I48" s="60">
        <v>0.5</v>
      </c>
      <c r="J48" s="59">
        <f t="shared" si="1"/>
        <v>0.11184736834160994</v>
      </c>
      <c r="K48" s="61">
        <f t="shared" si="3"/>
        <v>0.88815263165839009</v>
      </c>
      <c r="L48" s="62">
        <f t="shared" si="7"/>
        <v>74676.126418945772</v>
      </c>
      <c r="M48" s="63">
        <f t="shared" si="4"/>
        <v>8352.3282179044618</v>
      </c>
      <c r="N48" s="62">
        <f t="shared" si="8"/>
        <v>352499.81154996774</v>
      </c>
      <c r="O48" s="63">
        <f t="shared" si="5"/>
        <v>1261300.3280011187</v>
      </c>
      <c r="P48" s="64">
        <f t="shared" si="6"/>
        <v>16.890275225645869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18</v>
      </c>
      <c r="C49" s="57" t="s">
        <v>19</v>
      </c>
      <c r="D49" s="56">
        <v>75</v>
      </c>
      <c r="E49" s="56">
        <v>5</v>
      </c>
      <c r="F49" s="114">
        <f>I208+I209+I210+E209+E210</f>
        <v>22421</v>
      </c>
      <c r="G49" s="130">
        <f t="shared" si="2"/>
        <v>843</v>
      </c>
      <c r="H49" s="59">
        <f t="shared" si="0"/>
        <v>3.7598679809107534E-2</v>
      </c>
      <c r="I49" s="60">
        <v>0.5</v>
      </c>
      <c r="J49" s="59">
        <f t="shared" si="1"/>
        <v>0.17184091974641744</v>
      </c>
      <c r="K49" s="61">
        <f t="shared" si="3"/>
        <v>0.82815908025358254</v>
      </c>
      <c r="L49" s="62">
        <f t="shared" si="7"/>
        <v>66323.798201041311</v>
      </c>
      <c r="M49" s="63">
        <f t="shared" si="4"/>
        <v>11397.142483942727</v>
      </c>
      <c r="N49" s="62">
        <f t="shared" si="8"/>
        <v>303126.13479534973</v>
      </c>
      <c r="O49" s="63">
        <f t="shared" si="5"/>
        <v>908800.51645115088</v>
      </c>
      <c r="P49" s="64">
        <f t="shared" si="6"/>
        <v>13.702479971011105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19</v>
      </c>
      <c r="C50" s="57" t="s">
        <v>20</v>
      </c>
      <c r="D50" s="56">
        <v>80</v>
      </c>
      <c r="E50" s="56">
        <v>5</v>
      </c>
      <c r="F50" s="114">
        <f>E211+E212+E213+I211+I212</f>
        <v>15673</v>
      </c>
      <c r="G50" s="130">
        <f t="shared" si="2"/>
        <v>877</v>
      </c>
      <c r="H50" s="59">
        <f t="shared" si="0"/>
        <v>5.5956102852038538E-2</v>
      </c>
      <c r="I50" s="60">
        <v>0.5</v>
      </c>
      <c r="J50" s="59">
        <f t="shared" si="1"/>
        <v>0.24544513167837451</v>
      </c>
      <c r="K50" s="61">
        <f t="shared" si="3"/>
        <v>0.75455486832162544</v>
      </c>
      <c r="L50" s="62">
        <f t="shared" si="7"/>
        <v>54926.655717098583</v>
      </c>
      <c r="M50" s="63">
        <f t="shared" si="4"/>
        <v>13481.480245136001</v>
      </c>
      <c r="N50" s="62">
        <f t="shared" si="8"/>
        <v>240929.57797265291</v>
      </c>
      <c r="O50" s="63">
        <f t="shared" si="5"/>
        <v>605674.38165580109</v>
      </c>
      <c r="P50" s="64">
        <f t="shared" si="6"/>
        <v>11.026966301668637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56">
        <v>20</v>
      </c>
      <c r="C51" s="57" t="s">
        <v>21</v>
      </c>
      <c r="D51" s="56">
        <v>85</v>
      </c>
      <c r="E51" s="56">
        <v>5</v>
      </c>
      <c r="F51" s="114">
        <f>I213+I214+I215+E214+E215</f>
        <v>8520</v>
      </c>
      <c r="G51" s="130">
        <f t="shared" si="2"/>
        <v>690</v>
      </c>
      <c r="H51" s="59">
        <f t="shared" si="0"/>
        <v>8.098591549295775E-2</v>
      </c>
      <c r="I51" s="60">
        <v>0.5</v>
      </c>
      <c r="J51" s="59">
        <f t="shared" si="1"/>
        <v>0.33674963396778912</v>
      </c>
      <c r="K51" s="61">
        <f t="shared" si="3"/>
        <v>0.66325036603221088</v>
      </c>
      <c r="L51" s="62">
        <f t="shared" si="7"/>
        <v>41445.175471962582</v>
      </c>
      <c r="M51" s="63">
        <f t="shared" si="4"/>
        <v>13956.647669914193</v>
      </c>
      <c r="N51" s="62">
        <f t="shared" si="8"/>
        <v>172334.25818502743</v>
      </c>
      <c r="O51" s="63">
        <f t="shared" si="5"/>
        <v>364744.80368314823</v>
      </c>
      <c r="P51" s="64">
        <f t="shared" si="6"/>
        <v>8.8006577250444007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5" customFormat="1" ht="12" x14ac:dyDescent="0.2">
      <c r="A52" s="26"/>
      <c r="B52" s="56">
        <v>21</v>
      </c>
      <c r="C52" s="56" t="s">
        <v>22</v>
      </c>
      <c r="D52" s="56">
        <v>90</v>
      </c>
      <c r="E52" s="56">
        <v>5</v>
      </c>
      <c r="F52" s="58">
        <f>E216+E217+E218+I216+I217</f>
        <v>3512</v>
      </c>
      <c r="G52" s="130">
        <f t="shared" si="2"/>
        <v>384</v>
      </c>
      <c r="H52" s="59">
        <f t="shared" si="0"/>
        <v>0.10933940774487472</v>
      </c>
      <c r="I52" s="60">
        <v>0.5</v>
      </c>
      <c r="J52" s="59">
        <f t="shared" si="1"/>
        <v>0.42933810375670844</v>
      </c>
      <c r="K52" s="61">
        <f t="shared" si="3"/>
        <v>0.57066189624329156</v>
      </c>
      <c r="L52" s="62">
        <f t="shared" si="7"/>
        <v>27488.527802048389</v>
      </c>
      <c r="M52" s="63">
        <f t="shared" si="4"/>
        <v>11801.872401595016</v>
      </c>
      <c r="N52" s="62">
        <f t="shared" si="8"/>
        <v>107937.95800625441</v>
      </c>
      <c r="O52" s="63">
        <f t="shared" si="5"/>
        <v>192410.5454981208</v>
      </c>
      <c r="P52" s="64">
        <f t="shared" si="6"/>
        <v>6.999667166016172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s="5" customFormat="1" ht="12" x14ac:dyDescent="0.2">
      <c r="A53" s="26"/>
      <c r="B53" s="56">
        <v>22</v>
      </c>
      <c r="C53" s="56" t="s">
        <v>23</v>
      </c>
      <c r="D53" s="56">
        <v>95</v>
      </c>
      <c r="E53" s="56">
        <v>5</v>
      </c>
      <c r="F53" s="58">
        <f>I218+I219+I220+E219+E220</f>
        <v>1193</v>
      </c>
      <c r="G53" s="130">
        <f t="shared" si="2"/>
        <v>128</v>
      </c>
      <c r="H53" s="59">
        <f t="shared" si="0"/>
        <v>0.10729253981559095</v>
      </c>
      <c r="I53" s="60">
        <v>0.5</v>
      </c>
      <c r="J53" s="59">
        <f t="shared" si="1"/>
        <v>0.42300066093853272</v>
      </c>
      <c r="K53" s="61">
        <f t="shared" si="3"/>
        <v>0.57699933906146728</v>
      </c>
      <c r="L53" s="62">
        <f t="shared" si="7"/>
        <v>15686.655400453374</v>
      </c>
      <c r="M53" s="63">
        <f t="shared" si="4"/>
        <v>6635.4656023067819</v>
      </c>
      <c r="N53" s="62">
        <f t="shared" si="8"/>
        <v>61844.612996499913</v>
      </c>
      <c r="O53" s="63">
        <f t="shared" si="5"/>
        <v>84472.58749186639</v>
      </c>
      <c r="P53" s="64">
        <f t="shared" si="6"/>
        <v>5.3849966953073363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s="5" customFormat="1" ht="12" x14ac:dyDescent="0.2">
      <c r="A54" s="26"/>
      <c r="B54" s="65">
        <v>23</v>
      </c>
      <c r="C54" s="65" t="s">
        <v>3</v>
      </c>
      <c r="D54" s="65" t="s">
        <v>3</v>
      </c>
      <c r="E54" s="65">
        <v>5</v>
      </c>
      <c r="F54" s="66">
        <f>E221+I221</f>
        <v>457</v>
      </c>
      <c r="G54" s="130">
        <f t="shared" si="2"/>
        <v>26</v>
      </c>
      <c r="H54" s="67">
        <f t="shared" si="0"/>
        <v>5.689277899343545E-2</v>
      </c>
      <c r="I54" s="68">
        <v>0.5</v>
      </c>
      <c r="J54" s="67">
        <f t="shared" si="1"/>
        <v>0.24904214559386975</v>
      </c>
      <c r="K54" s="69">
        <f>1-J54</f>
        <v>0.75095785440613028</v>
      </c>
      <c r="L54" s="70">
        <f t="shared" si="7"/>
        <v>9051.1897981465918</v>
      </c>
      <c r="M54" s="71">
        <f t="shared" si="4"/>
        <v>9051.1897981465918</v>
      </c>
      <c r="N54" s="70">
        <f t="shared" si="8"/>
        <v>22627.974495366478</v>
      </c>
      <c r="O54" s="71">
        <f t="shared" si="5"/>
        <v>22627.974495366478</v>
      </c>
      <c r="P54" s="72">
        <f t="shared" si="6"/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s="24" customFormat="1" ht="14.25" x14ac:dyDescent="0.2">
      <c r="A55" s="22"/>
      <c r="B55" s="22"/>
      <c r="C55" s="22"/>
      <c r="D55" s="22"/>
      <c r="E55" s="22"/>
      <c r="F55" s="108">
        <f>SUM(F33:F54)</f>
        <v>1495324</v>
      </c>
      <c r="G55" s="108">
        <f>SUM(G33:G54)</f>
        <v>8473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42" s="24" customFormat="1" ht="14.25" x14ac:dyDescent="0.2">
      <c r="A56" s="22"/>
      <c r="B56" s="22"/>
      <c r="C56" s="22"/>
      <c r="D56" s="22"/>
      <c r="E56" s="22"/>
      <c r="F56" s="103"/>
      <c r="G56" s="103"/>
      <c r="H56" s="22"/>
      <c r="I56" s="22"/>
      <c r="J56" s="22"/>
      <c r="K56" s="22"/>
      <c r="L56" s="22"/>
      <c r="M56" s="22"/>
      <c r="N56" s="22"/>
      <c r="O56" s="22"/>
      <c r="P56" s="22"/>
    </row>
    <row r="57" spans="1:42" s="24" customFormat="1" ht="15" x14ac:dyDescent="0.25">
      <c r="A57" s="22"/>
      <c r="B57" s="109" t="s">
        <v>265</v>
      </c>
      <c r="C57" s="110"/>
      <c r="D57" s="110"/>
      <c r="E57" s="110"/>
      <c r="F57" s="103"/>
      <c r="G57" s="103"/>
      <c r="H57" s="22"/>
      <c r="I57" s="22"/>
      <c r="J57" s="22"/>
      <c r="K57" s="22"/>
      <c r="L57" s="22"/>
      <c r="M57" s="22"/>
      <c r="N57" s="22"/>
      <c r="O57" s="22"/>
      <c r="P57" s="22"/>
    </row>
    <row r="58" spans="1:42" s="24" customFormat="1" ht="5.0999999999999996" customHeight="1" x14ac:dyDescent="0.2">
      <c r="A58" s="22"/>
      <c r="B58" s="22"/>
      <c r="C58" s="22"/>
      <c r="D58" s="22"/>
      <c r="E58" s="22"/>
      <c r="F58" s="103"/>
      <c r="G58" s="103"/>
      <c r="H58" s="22"/>
      <c r="I58" s="22"/>
      <c r="J58" s="22"/>
      <c r="K58" s="22"/>
      <c r="L58" s="22"/>
      <c r="M58" s="22"/>
      <c r="N58" s="22"/>
      <c r="O58" s="22"/>
      <c r="P58" s="22"/>
    </row>
    <row r="59" spans="1:42" s="24" customFormat="1" ht="14.25" x14ac:dyDescent="0.2">
      <c r="A59" s="22"/>
      <c r="B59" s="47"/>
      <c r="C59" s="47" t="s">
        <v>40</v>
      </c>
      <c r="D59" s="47" t="s">
        <v>41</v>
      </c>
      <c r="E59" s="47" t="s">
        <v>42</v>
      </c>
      <c r="F59" s="47" t="s">
        <v>43</v>
      </c>
      <c r="G59" s="47" t="s">
        <v>44</v>
      </c>
      <c r="H59" s="47" t="s">
        <v>112</v>
      </c>
      <c r="I59" s="47" t="s">
        <v>45</v>
      </c>
      <c r="J59" s="47" t="s">
        <v>46</v>
      </c>
      <c r="K59" s="47" t="s">
        <v>47</v>
      </c>
      <c r="L59" s="47" t="s">
        <v>48</v>
      </c>
      <c r="M59" s="47" t="s">
        <v>49</v>
      </c>
      <c r="N59" s="47" t="s">
        <v>50</v>
      </c>
      <c r="O59" s="47" t="s">
        <v>51</v>
      </c>
      <c r="P59" s="47" t="s">
        <v>52</v>
      </c>
    </row>
    <row r="60" spans="1:42" s="24" customFormat="1" ht="15" x14ac:dyDescent="0.25">
      <c r="A60" s="22"/>
      <c r="B60" s="73">
        <v>1</v>
      </c>
      <c r="C60" s="73" t="s">
        <v>24</v>
      </c>
      <c r="D60" s="74" t="s">
        <v>0</v>
      </c>
      <c r="E60" s="74" t="s">
        <v>1</v>
      </c>
      <c r="F60" s="75" t="s">
        <v>53</v>
      </c>
      <c r="G60" s="75" t="s">
        <v>54</v>
      </c>
      <c r="H60" s="75" t="s">
        <v>55</v>
      </c>
      <c r="I60" s="74" t="s">
        <v>2</v>
      </c>
      <c r="J60" s="75" t="s">
        <v>56</v>
      </c>
      <c r="K60" s="75" t="s">
        <v>57</v>
      </c>
      <c r="L60" s="74" t="s">
        <v>58</v>
      </c>
      <c r="M60" s="75" t="s">
        <v>59</v>
      </c>
      <c r="N60" s="75" t="s">
        <v>60</v>
      </c>
      <c r="O60" s="74" t="s">
        <v>61</v>
      </c>
      <c r="P60" s="74" t="s">
        <v>62</v>
      </c>
    </row>
    <row r="61" spans="1:42" s="24" customFormat="1" ht="31.5" x14ac:dyDescent="0.2">
      <c r="A61" s="22"/>
      <c r="B61" s="76"/>
      <c r="C61" s="76"/>
      <c r="D61" s="76"/>
      <c r="E61" s="76"/>
      <c r="F61" s="76" t="s">
        <v>141</v>
      </c>
      <c r="G61" s="76" t="s">
        <v>143</v>
      </c>
      <c r="H61" s="76" t="s">
        <v>142</v>
      </c>
      <c r="I61" s="76" t="s">
        <v>148</v>
      </c>
      <c r="J61" s="76" t="s">
        <v>140</v>
      </c>
      <c r="K61" s="76" t="s">
        <v>149</v>
      </c>
      <c r="L61" s="76" t="s">
        <v>145</v>
      </c>
      <c r="M61" s="76" t="s">
        <v>144</v>
      </c>
      <c r="N61" s="76" t="s">
        <v>146</v>
      </c>
      <c r="O61" s="76" t="s">
        <v>147</v>
      </c>
      <c r="P61" s="76" t="s">
        <v>25</v>
      </c>
    </row>
    <row r="62" spans="1:42" s="24" customFormat="1" ht="14.25" x14ac:dyDescent="0.2">
      <c r="A62" s="22"/>
      <c r="B62" s="48">
        <v>2</v>
      </c>
      <c r="C62" s="49" t="s">
        <v>63</v>
      </c>
      <c r="D62" s="48">
        <v>0</v>
      </c>
      <c r="E62" s="48">
        <v>1</v>
      </c>
      <c r="F62" s="114">
        <f>C171</f>
        <v>8402</v>
      </c>
      <c r="G62" s="130">
        <f>C237</f>
        <v>71</v>
      </c>
      <c r="H62" s="50">
        <f t="shared" ref="H62:H83" si="9">+G62/F62</f>
        <v>8.4503689597714825E-3</v>
      </c>
      <c r="I62" s="51">
        <v>0.1</v>
      </c>
      <c r="J62" s="50">
        <f t="shared" ref="J62:J83" si="10">+(E62*H62)/(1+E62*(1-I62)*H62)</f>
        <v>8.3865861869381868E-3</v>
      </c>
      <c r="K62" s="52">
        <f>1-J62</f>
        <v>0.99161341381306178</v>
      </c>
      <c r="L62" s="53">
        <v>100000</v>
      </c>
      <c r="M62" s="54">
        <f>+L62-L63</f>
        <v>838.65861869382206</v>
      </c>
      <c r="N62" s="53">
        <f>0.1*E62*M62+(L63*E62)</f>
        <v>99245.207243175566</v>
      </c>
      <c r="O62" s="54">
        <f>+O63+N62</f>
        <v>7481797.9644784024</v>
      </c>
      <c r="P62" s="55">
        <f>+O62/L62</f>
        <v>74.817979644784018</v>
      </c>
    </row>
    <row r="63" spans="1:42" s="24" customFormat="1" ht="14.25" x14ac:dyDescent="0.2">
      <c r="A63" s="22"/>
      <c r="B63" s="56">
        <v>3</v>
      </c>
      <c r="C63" s="57" t="s">
        <v>4</v>
      </c>
      <c r="D63" s="56">
        <v>1</v>
      </c>
      <c r="E63" s="56">
        <v>4</v>
      </c>
      <c r="F63" s="114">
        <f>G171+G172+C172+C173</f>
        <v>38158</v>
      </c>
      <c r="G63" s="130">
        <f t="shared" ref="G63:G83" si="11">C238</f>
        <v>19</v>
      </c>
      <c r="H63" s="59">
        <f t="shared" si="9"/>
        <v>4.9792966088369416E-4</v>
      </c>
      <c r="I63" s="60">
        <v>0.4</v>
      </c>
      <c r="J63" s="59">
        <f t="shared" si="10"/>
        <v>1.9893413186191878E-3</v>
      </c>
      <c r="K63" s="61">
        <f t="shared" ref="K63:K82" si="12">1-J63</f>
        <v>0.99801065868138084</v>
      </c>
      <c r="L63" s="62">
        <f>+L62-(L62*J62)</f>
        <v>99161.341381306178</v>
      </c>
      <c r="M63" s="63">
        <f t="shared" ref="M63:M83" si="13">+L63-L64</f>
        <v>197.26575361953292</v>
      </c>
      <c r="N63" s="62">
        <f>0.4*E63*M63+(L64*E63)</f>
        <v>396171.92771653784</v>
      </c>
      <c r="O63" s="63">
        <f t="shared" ref="O63:O83" si="14">+O64+N63</f>
        <v>7382552.7572352272</v>
      </c>
      <c r="P63" s="64">
        <f t="shared" ref="P63:P83" si="15">+O63/L63</f>
        <v>74.449908143608269</v>
      </c>
    </row>
    <row r="64" spans="1:42" s="24" customFormat="1" ht="14.25" x14ac:dyDescent="0.2">
      <c r="A64" s="22"/>
      <c r="B64" s="56">
        <v>4</v>
      </c>
      <c r="C64" s="57" t="s">
        <v>5</v>
      </c>
      <c r="D64" s="56">
        <v>5</v>
      </c>
      <c r="E64" s="56">
        <v>5</v>
      </c>
      <c r="F64" s="114">
        <f>G173+G174+G175+C174+C175</f>
        <v>51482</v>
      </c>
      <c r="G64" s="130">
        <f t="shared" si="11"/>
        <v>12</v>
      </c>
      <c r="H64" s="59">
        <f t="shared" si="9"/>
        <v>2.3309117749893167E-4</v>
      </c>
      <c r="I64" s="60">
        <v>0.5</v>
      </c>
      <c r="J64" s="59">
        <f t="shared" si="10"/>
        <v>1.1647771393073459E-3</v>
      </c>
      <c r="K64" s="61">
        <f t="shared" si="12"/>
        <v>0.99883522286069271</v>
      </c>
      <c r="L64" s="62">
        <f t="shared" ref="L64:L83" si="16">+L63-(L63*J63)</f>
        <v>98964.075627686645</v>
      </c>
      <c r="M64" s="63">
        <f t="shared" si="13"/>
        <v>115.27109290381486</v>
      </c>
      <c r="N64" s="62">
        <f t="shared" ref="N64:N83" si="17">0.5*E64*(L64+L65)</f>
        <v>494532.20040617365</v>
      </c>
      <c r="O64" s="63">
        <f t="shared" si="14"/>
        <v>6986380.8295186898</v>
      </c>
      <c r="P64" s="64">
        <f t="shared" si="15"/>
        <v>70.595120352583251</v>
      </c>
    </row>
    <row r="65" spans="1:16" s="24" customFormat="1" ht="14.25" x14ac:dyDescent="0.2">
      <c r="A65" s="22"/>
      <c r="B65" s="56">
        <v>5</v>
      </c>
      <c r="C65" s="57" t="s">
        <v>6</v>
      </c>
      <c r="D65" s="56">
        <v>10</v>
      </c>
      <c r="E65" s="56">
        <v>5</v>
      </c>
      <c r="F65" s="114">
        <f>C176+C177+C178+G176+G177</f>
        <v>50063</v>
      </c>
      <c r="G65" s="130">
        <f t="shared" si="11"/>
        <v>27</v>
      </c>
      <c r="H65" s="59">
        <f t="shared" si="9"/>
        <v>5.3932045622515632E-4</v>
      </c>
      <c r="I65" s="60">
        <v>0.5</v>
      </c>
      <c r="J65" s="59">
        <f t="shared" si="10"/>
        <v>2.6929713447900981E-3</v>
      </c>
      <c r="K65" s="61">
        <f t="shared" si="12"/>
        <v>0.99730702865520993</v>
      </c>
      <c r="L65" s="62">
        <f t="shared" si="16"/>
        <v>98848.80453478283</v>
      </c>
      <c r="M65" s="63">
        <f t="shared" si="13"/>
        <v>266.19699807892903</v>
      </c>
      <c r="N65" s="62">
        <f t="shared" si="17"/>
        <v>493578.53017871681</v>
      </c>
      <c r="O65" s="63">
        <f t="shared" si="14"/>
        <v>6491848.6291125165</v>
      </c>
      <c r="P65" s="64">
        <f t="shared" si="15"/>
        <v>65.674528484845467</v>
      </c>
    </row>
    <row r="66" spans="1:16" s="24" customFormat="1" ht="14.25" x14ac:dyDescent="0.2">
      <c r="A66" s="22"/>
      <c r="B66" s="56">
        <v>6</v>
      </c>
      <c r="C66" s="57" t="s">
        <v>7</v>
      </c>
      <c r="D66" s="56">
        <v>15</v>
      </c>
      <c r="E66" s="56">
        <v>5</v>
      </c>
      <c r="F66" s="114">
        <f>G178+G179+G180+C179+C180</f>
        <v>46814</v>
      </c>
      <c r="G66" s="130">
        <f t="shared" si="11"/>
        <v>60</v>
      </c>
      <c r="H66" s="59">
        <f t="shared" si="9"/>
        <v>1.2816678771307728E-3</v>
      </c>
      <c r="I66" s="60">
        <v>0.5</v>
      </c>
      <c r="J66" s="59">
        <f t="shared" si="10"/>
        <v>6.3878715611958093E-3</v>
      </c>
      <c r="K66" s="61">
        <f t="shared" si="12"/>
        <v>0.9936121284388042</v>
      </c>
      <c r="L66" s="62">
        <f t="shared" si="16"/>
        <v>98582.607536703901</v>
      </c>
      <c r="M66" s="63">
        <f t="shared" si="13"/>
        <v>629.73303511223639</v>
      </c>
      <c r="N66" s="62">
        <f t="shared" si="17"/>
        <v>491338.70509573893</v>
      </c>
      <c r="O66" s="63">
        <f t="shared" si="14"/>
        <v>5998270.0989338001</v>
      </c>
      <c r="P66" s="64">
        <f t="shared" si="15"/>
        <v>60.845115064546725</v>
      </c>
    </row>
    <row r="67" spans="1:16" s="24" customFormat="1" ht="14.25" x14ac:dyDescent="0.2">
      <c r="A67" s="22"/>
      <c r="B67" s="56">
        <v>7</v>
      </c>
      <c r="C67" s="57" t="s">
        <v>8</v>
      </c>
      <c r="D67" s="56">
        <v>20</v>
      </c>
      <c r="E67" s="56">
        <v>5</v>
      </c>
      <c r="F67" s="114">
        <f>C181+C182+C183+G181+G182</f>
        <v>62684</v>
      </c>
      <c r="G67" s="130">
        <f t="shared" si="11"/>
        <v>86</v>
      </c>
      <c r="H67" s="59">
        <f t="shared" si="9"/>
        <v>1.3719609469721142E-3</v>
      </c>
      <c r="I67" s="60">
        <v>0.5</v>
      </c>
      <c r="J67" s="59">
        <f t="shared" si="10"/>
        <v>6.8363566988346404E-3</v>
      </c>
      <c r="K67" s="61">
        <f t="shared" si="12"/>
        <v>0.99316364330116536</v>
      </c>
      <c r="L67" s="62">
        <f t="shared" si="16"/>
        <v>97952.874501591665</v>
      </c>
      <c r="M67" s="63">
        <f t="shared" si="13"/>
        <v>669.64078976906603</v>
      </c>
      <c r="N67" s="62">
        <f t="shared" si="17"/>
        <v>488090.27053353563</v>
      </c>
      <c r="O67" s="63">
        <f t="shared" si="14"/>
        <v>5506931.393838061</v>
      </c>
      <c r="P67" s="64">
        <f t="shared" si="15"/>
        <v>56.220212238371602</v>
      </c>
    </row>
    <row r="68" spans="1:16" s="24" customFormat="1" ht="14.25" x14ac:dyDescent="0.2">
      <c r="A68" s="22"/>
      <c r="B68" s="56">
        <v>8</v>
      </c>
      <c r="C68" s="57" t="s">
        <v>9</v>
      </c>
      <c r="D68" s="56">
        <v>25</v>
      </c>
      <c r="E68" s="56">
        <v>5</v>
      </c>
      <c r="F68" s="114">
        <f>G183+G184+G185+C184+C185</f>
        <v>53210</v>
      </c>
      <c r="G68" s="130">
        <f t="shared" si="11"/>
        <v>93</v>
      </c>
      <c r="H68" s="59">
        <f t="shared" si="9"/>
        <v>1.7477917684645744E-3</v>
      </c>
      <c r="I68" s="60">
        <v>0.5</v>
      </c>
      <c r="J68" s="59">
        <f t="shared" si="10"/>
        <v>8.7009402628993784E-3</v>
      </c>
      <c r="K68" s="61">
        <f t="shared" si="12"/>
        <v>0.99129905973710064</v>
      </c>
      <c r="L68" s="62">
        <f t="shared" si="16"/>
        <v>97283.233711822599</v>
      </c>
      <c r="M68" s="63">
        <f t="shared" si="13"/>
        <v>846.45560510824725</v>
      </c>
      <c r="N68" s="62">
        <f t="shared" si="17"/>
        <v>484300.02954634244</v>
      </c>
      <c r="O68" s="63">
        <f t="shared" si="14"/>
        <v>5018841.1233045254</v>
      </c>
      <c r="P68" s="64">
        <f t="shared" si="15"/>
        <v>51.589990708692874</v>
      </c>
    </row>
    <row r="69" spans="1:16" s="24" customFormat="1" ht="14.25" x14ac:dyDescent="0.2">
      <c r="A69" s="22"/>
      <c r="B69" s="56">
        <v>9</v>
      </c>
      <c r="C69" s="57" t="s">
        <v>10</v>
      </c>
      <c r="D69" s="56">
        <v>30</v>
      </c>
      <c r="E69" s="56">
        <v>5</v>
      </c>
      <c r="F69" s="114">
        <f>C186+C187+C188+G186+G187</f>
        <v>53879</v>
      </c>
      <c r="G69" s="130">
        <f t="shared" si="11"/>
        <v>117</v>
      </c>
      <c r="H69" s="59">
        <f t="shared" si="9"/>
        <v>2.171532508027246E-3</v>
      </c>
      <c r="I69" s="60">
        <v>0.5</v>
      </c>
      <c r="J69" s="59">
        <f t="shared" si="10"/>
        <v>1.079903639367564E-2</v>
      </c>
      <c r="K69" s="61">
        <f t="shared" si="12"/>
        <v>0.98920096360632437</v>
      </c>
      <c r="L69" s="62">
        <f t="shared" si="16"/>
        <v>96436.778106714351</v>
      </c>
      <c r="M69" s="63">
        <f t="shared" si="13"/>
        <v>1041.4242764632363</v>
      </c>
      <c r="N69" s="62">
        <f t="shared" si="17"/>
        <v>479580.32984241366</v>
      </c>
      <c r="O69" s="63">
        <f t="shared" si="14"/>
        <v>4534541.0937581826</v>
      </c>
      <c r="P69" s="64">
        <f t="shared" si="15"/>
        <v>47.020868830150889</v>
      </c>
    </row>
    <row r="70" spans="1:16" s="24" customFormat="1" ht="14.25" x14ac:dyDescent="0.2">
      <c r="A70" s="22"/>
      <c r="B70" s="56">
        <v>10</v>
      </c>
      <c r="C70" s="57" t="s">
        <v>11</v>
      </c>
      <c r="D70" s="56">
        <v>35</v>
      </c>
      <c r="E70" s="56">
        <v>5</v>
      </c>
      <c r="F70" s="114">
        <f>G188+G189+C189+C190+G190</f>
        <v>65971</v>
      </c>
      <c r="G70" s="130">
        <f t="shared" si="11"/>
        <v>179</v>
      </c>
      <c r="H70" s="59">
        <f t="shared" si="9"/>
        <v>2.7133134255960954E-3</v>
      </c>
      <c r="I70" s="60">
        <v>0.5</v>
      </c>
      <c r="J70" s="59">
        <f t="shared" si="10"/>
        <v>1.3475161287894185E-2</v>
      </c>
      <c r="K70" s="61">
        <f t="shared" si="12"/>
        <v>0.98652483871210583</v>
      </c>
      <c r="L70" s="62">
        <f t="shared" si="16"/>
        <v>95395.353830251115</v>
      </c>
      <c r="M70" s="63">
        <f t="shared" si="13"/>
        <v>1285.4677789783746</v>
      </c>
      <c r="N70" s="62">
        <f t="shared" si="17"/>
        <v>473763.09970380965</v>
      </c>
      <c r="O70" s="63">
        <f t="shared" si="14"/>
        <v>4054960.7639157693</v>
      </c>
      <c r="P70" s="64">
        <f t="shared" si="15"/>
        <v>42.506899981012367</v>
      </c>
    </row>
    <row r="71" spans="1:16" s="24" customFormat="1" ht="14.25" x14ac:dyDescent="0.2">
      <c r="A71" s="22"/>
      <c r="B71" s="56">
        <v>11</v>
      </c>
      <c r="C71" s="57" t="s">
        <v>12</v>
      </c>
      <c r="D71" s="56">
        <v>40</v>
      </c>
      <c r="E71" s="56">
        <v>5</v>
      </c>
      <c r="F71" s="114">
        <f>C191+C192+C193+G191+G192</f>
        <v>63503</v>
      </c>
      <c r="G71" s="130">
        <f t="shared" si="11"/>
        <v>264</v>
      </c>
      <c r="H71" s="59">
        <f t="shared" si="9"/>
        <v>4.1572839078468735E-3</v>
      </c>
      <c r="I71" s="60">
        <v>0.5</v>
      </c>
      <c r="J71" s="59">
        <f t="shared" si="10"/>
        <v>2.0572604148808505E-2</v>
      </c>
      <c r="K71" s="61">
        <f t="shared" si="12"/>
        <v>0.97942739585119154</v>
      </c>
      <c r="L71" s="62">
        <f t="shared" si="16"/>
        <v>94109.886051272741</v>
      </c>
      <c r="M71" s="63">
        <f t="shared" si="13"/>
        <v>1936.0854322223022</v>
      </c>
      <c r="N71" s="62">
        <f t="shared" si="17"/>
        <v>465709.21667580795</v>
      </c>
      <c r="O71" s="63">
        <f t="shared" si="14"/>
        <v>3581197.6642119596</v>
      </c>
      <c r="P71" s="64">
        <f t="shared" si="15"/>
        <v>38.053363089408684</v>
      </c>
    </row>
    <row r="72" spans="1:16" s="24" customFormat="1" ht="14.25" x14ac:dyDescent="0.2">
      <c r="A72" s="22"/>
      <c r="B72" s="56">
        <v>12</v>
      </c>
      <c r="C72" s="57" t="s">
        <v>13</v>
      </c>
      <c r="D72" s="56">
        <v>45</v>
      </c>
      <c r="E72" s="56">
        <v>5</v>
      </c>
      <c r="F72" s="114">
        <f>G193+G194+G195+C194+C195</f>
        <v>57617</v>
      </c>
      <c r="G72" s="130">
        <f t="shared" si="11"/>
        <v>339</v>
      </c>
      <c r="H72" s="59">
        <f t="shared" si="9"/>
        <v>5.8836801638405328E-3</v>
      </c>
      <c r="I72" s="60">
        <v>0.5</v>
      </c>
      <c r="J72" s="59">
        <f t="shared" si="10"/>
        <v>2.8991952381359626E-2</v>
      </c>
      <c r="K72" s="61">
        <f t="shared" si="12"/>
        <v>0.97100804761864035</v>
      </c>
      <c r="L72" s="62">
        <f t="shared" si="16"/>
        <v>92173.800619050438</v>
      </c>
      <c r="M72" s="63">
        <f t="shared" si="13"/>
        <v>2672.2984383564471</v>
      </c>
      <c r="N72" s="62">
        <f t="shared" si="17"/>
        <v>454188.25699936104</v>
      </c>
      <c r="O72" s="63">
        <f t="shared" si="14"/>
        <v>3115488.4475361514</v>
      </c>
      <c r="P72" s="64">
        <f t="shared" si="15"/>
        <v>33.800151741733039</v>
      </c>
    </row>
    <row r="73" spans="1:16" s="24" customFormat="1" ht="14.25" x14ac:dyDescent="0.2">
      <c r="A73" s="22"/>
      <c r="B73" s="56">
        <v>13</v>
      </c>
      <c r="C73" s="57" t="s">
        <v>14</v>
      </c>
      <c r="D73" s="56">
        <v>50</v>
      </c>
      <c r="E73" s="56">
        <v>5</v>
      </c>
      <c r="F73" s="114">
        <f>C196+C197+C198+G196+G197</f>
        <v>51032</v>
      </c>
      <c r="G73" s="130">
        <f t="shared" si="11"/>
        <v>443</v>
      </c>
      <c r="H73" s="59">
        <f t="shared" si="9"/>
        <v>8.6808277159429372E-3</v>
      </c>
      <c r="I73" s="60">
        <v>0.5</v>
      </c>
      <c r="J73" s="59">
        <f t="shared" si="10"/>
        <v>4.2482187209313481E-2</v>
      </c>
      <c r="K73" s="61">
        <f t="shared" si="12"/>
        <v>0.95751781279068648</v>
      </c>
      <c r="L73" s="62">
        <f t="shared" si="16"/>
        <v>89501.502180693991</v>
      </c>
      <c r="M73" s="63">
        <f t="shared" si="13"/>
        <v>3802.2195711550157</v>
      </c>
      <c r="N73" s="62">
        <f t="shared" si="17"/>
        <v>438001.96197558241</v>
      </c>
      <c r="O73" s="63">
        <f t="shared" si="14"/>
        <v>2661300.1905367905</v>
      </c>
      <c r="P73" s="64">
        <f t="shared" si="15"/>
        <v>29.734698588230497</v>
      </c>
    </row>
    <row r="74" spans="1:16" s="24" customFormat="1" ht="14.25" x14ac:dyDescent="0.2">
      <c r="A74" s="22"/>
      <c r="B74" s="56">
        <v>14</v>
      </c>
      <c r="C74" s="57" t="s">
        <v>15</v>
      </c>
      <c r="D74" s="56">
        <v>55</v>
      </c>
      <c r="E74" s="56">
        <v>5</v>
      </c>
      <c r="F74" s="114">
        <f>G198+G199+G200+C199+C200</f>
        <v>40537</v>
      </c>
      <c r="G74" s="130">
        <f t="shared" si="11"/>
        <v>437</v>
      </c>
      <c r="H74" s="59">
        <f t="shared" si="9"/>
        <v>1.0780274810666799E-2</v>
      </c>
      <c r="I74" s="60">
        <v>0.5</v>
      </c>
      <c r="J74" s="59">
        <f t="shared" si="10"/>
        <v>5.2486818241871756E-2</v>
      </c>
      <c r="K74" s="61">
        <f t="shared" si="12"/>
        <v>0.94751318175812826</v>
      </c>
      <c r="L74" s="62">
        <f t="shared" si="16"/>
        <v>85699.282609538976</v>
      </c>
      <c r="M74" s="63">
        <f t="shared" si="13"/>
        <v>4498.0826697856683</v>
      </c>
      <c r="N74" s="62">
        <f t="shared" si="17"/>
        <v>417251.20637323067</v>
      </c>
      <c r="O74" s="63">
        <f t="shared" si="14"/>
        <v>2223298.2285612081</v>
      </c>
      <c r="P74" s="64">
        <f t="shared" si="15"/>
        <v>25.94302030147611</v>
      </c>
    </row>
    <row r="75" spans="1:16" s="24" customFormat="1" ht="14.25" x14ac:dyDescent="0.2">
      <c r="A75" s="22"/>
      <c r="B75" s="56">
        <v>15</v>
      </c>
      <c r="C75" s="57" t="s">
        <v>16</v>
      </c>
      <c r="D75" s="56">
        <v>60</v>
      </c>
      <c r="E75" s="56">
        <v>5</v>
      </c>
      <c r="F75" s="114">
        <f>C201+C202+C203+G201+G202</f>
        <v>28199</v>
      </c>
      <c r="G75" s="130">
        <f t="shared" si="11"/>
        <v>463</v>
      </c>
      <c r="H75" s="59">
        <f t="shared" si="9"/>
        <v>1.6419021951133018E-2</v>
      </c>
      <c r="I75" s="60">
        <v>0.5</v>
      </c>
      <c r="J75" s="59">
        <f t="shared" si="10"/>
        <v>7.8858174509904094E-2</v>
      </c>
      <c r="K75" s="61">
        <f t="shared" si="12"/>
        <v>0.92114182549009593</v>
      </c>
      <c r="L75" s="62">
        <f t="shared" si="16"/>
        <v>81201.199939753307</v>
      </c>
      <c r="M75" s="63">
        <f t="shared" si="13"/>
        <v>6403.3783952626836</v>
      </c>
      <c r="N75" s="62">
        <f t="shared" si="17"/>
        <v>389997.55371060979</v>
      </c>
      <c r="O75" s="63">
        <f t="shared" si="14"/>
        <v>1806047.0221879776</v>
      </c>
      <c r="P75" s="64">
        <f t="shared" si="15"/>
        <v>22.24162972379672</v>
      </c>
    </row>
    <row r="76" spans="1:16" s="24" customFormat="1" ht="14.25" x14ac:dyDescent="0.2">
      <c r="A76" s="22"/>
      <c r="B76" s="56">
        <v>16</v>
      </c>
      <c r="C76" s="57" t="s">
        <v>17</v>
      </c>
      <c r="D76" s="56">
        <v>65</v>
      </c>
      <c r="E76" s="56">
        <v>5</v>
      </c>
      <c r="F76" s="114">
        <f>G203+G204+G205+C204+C205</f>
        <v>20353</v>
      </c>
      <c r="G76" s="130">
        <f t="shared" si="11"/>
        <v>468</v>
      </c>
      <c r="H76" s="59">
        <f t="shared" si="9"/>
        <v>2.299415319608903E-2</v>
      </c>
      <c r="I76" s="60">
        <v>0.5</v>
      </c>
      <c r="J76" s="59">
        <f t="shared" si="10"/>
        <v>0.10872090321981136</v>
      </c>
      <c r="K76" s="61">
        <f t="shared" si="12"/>
        <v>0.89127909678018868</v>
      </c>
      <c r="L76" s="62">
        <f t="shared" si="16"/>
        <v>74797.821544490624</v>
      </c>
      <c r="M76" s="63">
        <f t="shared" si="13"/>
        <v>8132.0867171912832</v>
      </c>
      <c r="N76" s="62">
        <f t="shared" si="17"/>
        <v>353658.89092947484</v>
      </c>
      <c r="O76" s="63">
        <f t="shared" si="14"/>
        <v>1416049.4684773679</v>
      </c>
      <c r="P76" s="64">
        <f t="shared" si="15"/>
        <v>18.93169398837485</v>
      </c>
    </row>
    <row r="77" spans="1:16" s="24" customFormat="1" ht="14.25" x14ac:dyDescent="0.2">
      <c r="A77" s="22"/>
      <c r="B77" s="56">
        <v>17</v>
      </c>
      <c r="C77" s="57" t="s">
        <v>18</v>
      </c>
      <c r="D77" s="56">
        <v>70</v>
      </c>
      <c r="E77" s="56">
        <v>5</v>
      </c>
      <c r="F77" s="114">
        <f>C206+C207+C208+G206+G207</f>
        <v>13275</v>
      </c>
      <c r="G77" s="130">
        <f t="shared" si="11"/>
        <v>395</v>
      </c>
      <c r="H77" s="59">
        <f t="shared" si="9"/>
        <v>2.975517890772128E-2</v>
      </c>
      <c r="I77" s="60">
        <v>0.5</v>
      </c>
      <c r="J77" s="59">
        <f t="shared" si="10"/>
        <v>0.13847502191060473</v>
      </c>
      <c r="K77" s="61">
        <f t="shared" si="12"/>
        <v>0.86152497808939521</v>
      </c>
      <c r="L77" s="62">
        <f t="shared" si="16"/>
        <v>66665.73482729934</v>
      </c>
      <c r="M77" s="63">
        <f t="shared" si="13"/>
        <v>9231.5390908968402</v>
      </c>
      <c r="N77" s="62">
        <f t="shared" si="17"/>
        <v>310249.82640925457</v>
      </c>
      <c r="O77" s="63">
        <f t="shared" si="14"/>
        <v>1062390.5775478929</v>
      </c>
      <c r="P77" s="64">
        <f t="shared" si="15"/>
        <v>15.936081411238693</v>
      </c>
    </row>
    <row r="78" spans="1:16" s="24" customFormat="1" ht="14.25" x14ac:dyDescent="0.2">
      <c r="A78" s="22"/>
      <c r="B78" s="56">
        <v>18</v>
      </c>
      <c r="C78" s="57" t="s">
        <v>19</v>
      </c>
      <c r="D78" s="56">
        <v>75</v>
      </c>
      <c r="E78" s="56">
        <v>5</v>
      </c>
      <c r="F78" s="114">
        <f>G208+G209+G210+C209+C210</f>
        <v>9309</v>
      </c>
      <c r="G78" s="130">
        <f t="shared" si="11"/>
        <v>458</v>
      </c>
      <c r="H78" s="59">
        <f t="shared" si="9"/>
        <v>4.9199699215812652E-2</v>
      </c>
      <c r="I78" s="60">
        <v>0.5</v>
      </c>
      <c r="J78" s="59">
        <f t="shared" si="10"/>
        <v>0.21905490721255022</v>
      </c>
      <c r="K78" s="61">
        <f t="shared" si="12"/>
        <v>0.78094509278744972</v>
      </c>
      <c r="L78" s="62">
        <f t="shared" si="16"/>
        <v>57434.1957364025</v>
      </c>
      <c r="M78" s="63">
        <f t="shared" si="13"/>
        <v>12581.242417865098</v>
      </c>
      <c r="N78" s="62">
        <f t="shared" si="17"/>
        <v>255717.87263734976</v>
      </c>
      <c r="O78" s="63">
        <f t="shared" si="14"/>
        <v>752140.75113863836</v>
      </c>
      <c r="P78" s="64">
        <f t="shared" si="15"/>
        <v>13.095695717419479</v>
      </c>
    </row>
    <row r="79" spans="1:16" s="24" customFormat="1" ht="14.25" x14ac:dyDescent="0.2">
      <c r="A79" s="22"/>
      <c r="B79" s="56">
        <v>19</v>
      </c>
      <c r="C79" s="57" t="s">
        <v>20</v>
      </c>
      <c r="D79" s="56">
        <v>80</v>
      </c>
      <c r="E79" s="56">
        <v>5</v>
      </c>
      <c r="F79" s="114">
        <f>C211+C212+C213+G211+G212</f>
        <v>6392</v>
      </c>
      <c r="G79" s="130">
        <f t="shared" si="11"/>
        <v>411</v>
      </c>
      <c r="H79" s="59">
        <f t="shared" si="9"/>
        <v>6.42991239048811E-2</v>
      </c>
      <c r="I79" s="60">
        <v>0.5</v>
      </c>
      <c r="J79" s="59">
        <f t="shared" si="10"/>
        <v>0.2769728418357032</v>
      </c>
      <c r="K79" s="61">
        <f t="shared" si="12"/>
        <v>0.72302715816429686</v>
      </c>
      <c r="L79" s="62">
        <f t="shared" si="16"/>
        <v>44852.953318537402</v>
      </c>
      <c r="M79" s="63">
        <f t="shared" si="13"/>
        <v>12423.049945359438</v>
      </c>
      <c r="N79" s="62">
        <f t="shared" si="17"/>
        <v>193207.14172928841</v>
      </c>
      <c r="O79" s="63">
        <f t="shared" si="14"/>
        <v>496422.87850128859</v>
      </c>
      <c r="P79" s="64">
        <f t="shared" si="15"/>
        <v>11.067785770443807</v>
      </c>
    </row>
    <row r="80" spans="1:16" s="24" customFormat="1" ht="14.25" x14ac:dyDescent="0.2">
      <c r="A80" s="22"/>
      <c r="B80" s="56">
        <v>20</v>
      </c>
      <c r="C80" s="57" t="s">
        <v>21</v>
      </c>
      <c r="D80" s="56">
        <v>85</v>
      </c>
      <c r="E80" s="56">
        <v>5</v>
      </c>
      <c r="F80" s="114">
        <f>G213+G214+G215+C214+C215</f>
        <v>3293</v>
      </c>
      <c r="G80" s="130">
        <f t="shared" si="11"/>
        <v>268</v>
      </c>
      <c r="H80" s="59">
        <f t="shared" si="9"/>
        <v>8.1384755542058915E-2</v>
      </c>
      <c r="I80" s="60">
        <v>0.5</v>
      </c>
      <c r="J80" s="59">
        <f t="shared" si="10"/>
        <v>0.33812768104970981</v>
      </c>
      <c r="K80" s="61">
        <f t="shared" si="12"/>
        <v>0.66187231895029019</v>
      </c>
      <c r="L80" s="62">
        <f t="shared" si="16"/>
        <v>32429.903373177964</v>
      </c>
      <c r="M80" s="63">
        <f t="shared" si="13"/>
        <v>10965.448024238827</v>
      </c>
      <c r="N80" s="62">
        <f t="shared" si="17"/>
        <v>134735.89680529275</v>
      </c>
      <c r="O80" s="63">
        <f t="shared" si="14"/>
        <v>303215.73677200021</v>
      </c>
      <c r="P80" s="64">
        <f t="shared" si="15"/>
        <v>9.3498809812299051</v>
      </c>
    </row>
    <row r="81" spans="1:16" s="24" customFormat="1" ht="14.25" x14ac:dyDescent="0.2">
      <c r="A81" s="22"/>
      <c r="B81" s="56">
        <v>21</v>
      </c>
      <c r="C81" s="56" t="s">
        <v>22</v>
      </c>
      <c r="D81" s="56">
        <v>90</v>
      </c>
      <c r="E81" s="56">
        <v>5</v>
      </c>
      <c r="F81" s="58">
        <f>C216+C217+C218+G216+G217</f>
        <v>1345</v>
      </c>
      <c r="G81" s="130">
        <f t="shared" si="11"/>
        <v>121</v>
      </c>
      <c r="H81" s="59">
        <f t="shared" si="9"/>
        <v>8.9962825278810415E-2</v>
      </c>
      <c r="I81" s="60">
        <v>0.5</v>
      </c>
      <c r="J81" s="59">
        <f t="shared" si="10"/>
        <v>0.36722306525037934</v>
      </c>
      <c r="K81" s="61">
        <f t="shared" si="12"/>
        <v>0.6327769347496206</v>
      </c>
      <c r="L81" s="62">
        <f t="shared" si="16"/>
        <v>21464.455348939136</v>
      </c>
      <c r="M81" s="63">
        <f t="shared" si="13"/>
        <v>7882.2430871673314</v>
      </c>
      <c r="N81" s="62">
        <f t="shared" si="17"/>
        <v>87616.669026777352</v>
      </c>
      <c r="O81" s="63">
        <f t="shared" si="14"/>
        <v>168479.83996670743</v>
      </c>
      <c r="P81" s="64">
        <f t="shared" si="15"/>
        <v>7.8492483143782357</v>
      </c>
    </row>
    <row r="82" spans="1:16" s="24" customFormat="1" ht="14.25" x14ac:dyDescent="0.2">
      <c r="A82" s="22"/>
      <c r="B82" s="56">
        <v>22</v>
      </c>
      <c r="C82" s="56" t="s">
        <v>23</v>
      </c>
      <c r="D82" s="56">
        <v>95</v>
      </c>
      <c r="E82" s="56">
        <v>5</v>
      </c>
      <c r="F82" s="58">
        <f>G218+G219+G220+C219+C220</f>
        <v>533</v>
      </c>
      <c r="G82" s="130">
        <f t="shared" si="11"/>
        <v>39</v>
      </c>
      <c r="H82" s="59">
        <f t="shared" si="9"/>
        <v>7.3170731707317069E-2</v>
      </c>
      <c r="I82" s="60">
        <v>0.5</v>
      </c>
      <c r="J82" s="59">
        <f t="shared" si="10"/>
        <v>0.30927835051546393</v>
      </c>
      <c r="K82" s="61">
        <f t="shared" si="12"/>
        <v>0.69072164948453607</v>
      </c>
      <c r="L82" s="62">
        <f t="shared" si="16"/>
        <v>13582.212261771805</v>
      </c>
      <c r="M82" s="63">
        <f t="shared" si="13"/>
        <v>4200.684204671692</v>
      </c>
      <c r="N82" s="62">
        <f t="shared" si="17"/>
        <v>57409.350797179795</v>
      </c>
      <c r="O82" s="63">
        <f t="shared" si="14"/>
        <v>80863.170939930074</v>
      </c>
      <c r="P82" s="64">
        <f t="shared" si="15"/>
        <v>5.9536082474226806</v>
      </c>
    </row>
    <row r="83" spans="1:16" s="24" customFormat="1" ht="14.25" x14ac:dyDescent="0.2">
      <c r="A83" s="22"/>
      <c r="B83" s="65">
        <v>23</v>
      </c>
      <c r="C83" s="65" t="s">
        <v>3</v>
      </c>
      <c r="D83" s="65" t="s">
        <v>3</v>
      </c>
      <c r="E83" s="65">
        <v>5</v>
      </c>
      <c r="F83" s="66">
        <f>C221+G221</f>
        <v>232</v>
      </c>
      <c r="G83" s="130">
        <f t="shared" si="11"/>
        <v>6</v>
      </c>
      <c r="H83" s="67">
        <f t="shared" si="9"/>
        <v>2.5862068965517241E-2</v>
      </c>
      <c r="I83" s="68">
        <v>0.5</v>
      </c>
      <c r="J83" s="67">
        <f t="shared" si="10"/>
        <v>0.12145748987854252</v>
      </c>
      <c r="K83" s="69">
        <f>1-J83</f>
        <v>0.87854251012145745</v>
      </c>
      <c r="L83" s="70">
        <f t="shared" si="16"/>
        <v>9381.5280571001131</v>
      </c>
      <c r="M83" s="71">
        <f t="shared" si="13"/>
        <v>9381.5280571001131</v>
      </c>
      <c r="N83" s="70">
        <f t="shared" si="17"/>
        <v>23453.820142750283</v>
      </c>
      <c r="O83" s="71">
        <f t="shared" si="14"/>
        <v>23453.820142750283</v>
      </c>
      <c r="P83" s="72">
        <f t="shared" si="15"/>
        <v>2.5</v>
      </c>
    </row>
    <row r="84" spans="1:16" s="24" customFormat="1" ht="14.25" x14ac:dyDescent="0.2">
      <c r="A84" s="22"/>
      <c r="B84" s="22"/>
      <c r="C84" s="22"/>
      <c r="D84" s="22"/>
      <c r="E84" s="22"/>
      <c r="F84" s="108">
        <f>SUM(F62:F83)</f>
        <v>726283</v>
      </c>
      <c r="G84" s="108">
        <f>SUM(G62:G83)</f>
        <v>4776</v>
      </c>
      <c r="H84" s="22"/>
      <c r="I84" s="22"/>
      <c r="J84" s="22"/>
      <c r="K84" s="22"/>
      <c r="L84" s="22"/>
      <c r="M84" s="22"/>
      <c r="N84" s="22"/>
      <c r="O84" s="22"/>
      <c r="P84" s="22"/>
    </row>
    <row r="85" spans="1:16" s="24" customFormat="1" ht="14.25" x14ac:dyDescent="0.2">
      <c r="A85" s="22"/>
      <c r="B85" s="22"/>
      <c r="C85" s="22"/>
      <c r="D85" s="22"/>
      <c r="E85" s="22"/>
      <c r="F85" s="103"/>
      <c r="G85" s="103"/>
      <c r="H85" s="22"/>
      <c r="I85" s="22"/>
      <c r="J85" s="22"/>
      <c r="K85" s="22"/>
      <c r="L85" s="22"/>
      <c r="M85" s="22"/>
      <c r="N85" s="22"/>
      <c r="O85" s="22"/>
      <c r="P85" s="22"/>
    </row>
    <row r="86" spans="1:16" s="24" customFormat="1" ht="15" x14ac:dyDescent="0.25">
      <c r="A86" s="22"/>
      <c r="B86" s="109" t="s">
        <v>264</v>
      </c>
      <c r="C86" s="110"/>
      <c r="D86" s="110"/>
      <c r="E86" s="110"/>
      <c r="F86" s="103"/>
      <c r="G86" s="103"/>
      <c r="H86" s="22"/>
      <c r="I86" s="22"/>
      <c r="J86" s="22"/>
      <c r="K86" s="22"/>
      <c r="L86" s="22"/>
      <c r="M86" s="22"/>
      <c r="N86" s="22"/>
      <c r="O86" s="22"/>
      <c r="P86" s="22"/>
    </row>
    <row r="87" spans="1:16" s="24" customFormat="1" ht="4.5" customHeight="1" x14ac:dyDescent="0.2">
      <c r="A87" s="22"/>
      <c r="B87" s="22"/>
      <c r="C87" s="22"/>
      <c r="D87" s="22"/>
      <c r="E87" s="22"/>
      <c r="F87" s="103"/>
      <c r="G87" s="103"/>
      <c r="H87" s="22"/>
      <c r="I87" s="22"/>
      <c r="J87" s="22"/>
      <c r="K87" s="22"/>
      <c r="L87" s="22"/>
      <c r="M87" s="22"/>
      <c r="N87" s="22"/>
      <c r="O87" s="22"/>
      <c r="P87" s="22"/>
    </row>
    <row r="88" spans="1:16" s="24" customFormat="1" ht="14.25" x14ac:dyDescent="0.2">
      <c r="A88" s="22"/>
      <c r="B88" s="47"/>
      <c r="C88" s="47" t="s">
        <v>40</v>
      </c>
      <c r="D88" s="47" t="s">
        <v>41</v>
      </c>
      <c r="E88" s="47" t="s">
        <v>42</v>
      </c>
      <c r="F88" s="47" t="s">
        <v>43</v>
      </c>
      <c r="G88" s="47" t="s">
        <v>44</v>
      </c>
      <c r="H88" s="47" t="s">
        <v>112</v>
      </c>
      <c r="I88" s="47" t="s">
        <v>45</v>
      </c>
      <c r="J88" s="47" t="s">
        <v>46</v>
      </c>
      <c r="K88" s="47" t="s">
        <v>47</v>
      </c>
      <c r="L88" s="47" t="s">
        <v>48</v>
      </c>
      <c r="M88" s="47" t="s">
        <v>49</v>
      </c>
      <c r="N88" s="47" t="s">
        <v>50</v>
      </c>
      <c r="O88" s="47" t="s">
        <v>51</v>
      </c>
      <c r="P88" s="47" t="s">
        <v>52</v>
      </c>
    </row>
    <row r="89" spans="1:16" s="24" customFormat="1" ht="15" x14ac:dyDescent="0.25">
      <c r="A89" s="22"/>
      <c r="B89" s="73">
        <v>1</v>
      </c>
      <c r="C89" s="73" t="s">
        <v>24</v>
      </c>
      <c r="D89" s="74" t="s">
        <v>0</v>
      </c>
      <c r="E89" s="74" t="s">
        <v>1</v>
      </c>
      <c r="F89" s="75" t="s">
        <v>53</v>
      </c>
      <c r="G89" s="75" t="s">
        <v>54</v>
      </c>
      <c r="H89" s="75" t="s">
        <v>55</v>
      </c>
      <c r="I89" s="74" t="s">
        <v>2</v>
      </c>
      <c r="J89" s="75" t="s">
        <v>56</v>
      </c>
      <c r="K89" s="75" t="s">
        <v>57</v>
      </c>
      <c r="L89" s="74" t="s">
        <v>58</v>
      </c>
      <c r="M89" s="75" t="s">
        <v>59</v>
      </c>
      <c r="N89" s="75" t="s">
        <v>60</v>
      </c>
      <c r="O89" s="74" t="s">
        <v>61</v>
      </c>
      <c r="P89" s="74" t="s">
        <v>62</v>
      </c>
    </row>
    <row r="90" spans="1:16" s="24" customFormat="1" ht="31.5" x14ac:dyDescent="0.2">
      <c r="A90" s="22"/>
      <c r="B90" s="76"/>
      <c r="C90" s="76"/>
      <c r="D90" s="76"/>
      <c r="E90" s="76"/>
      <c r="F90" s="76" t="s">
        <v>141</v>
      </c>
      <c r="G90" s="76" t="s">
        <v>143</v>
      </c>
      <c r="H90" s="76" t="s">
        <v>142</v>
      </c>
      <c r="I90" s="76" t="s">
        <v>148</v>
      </c>
      <c r="J90" s="76" t="s">
        <v>140</v>
      </c>
      <c r="K90" s="76" t="s">
        <v>149</v>
      </c>
      <c r="L90" s="76" t="s">
        <v>145</v>
      </c>
      <c r="M90" s="76" t="s">
        <v>144</v>
      </c>
      <c r="N90" s="76" t="s">
        <v>146</v>
      </c>
      <c r="O90" s="76" t="s">
        <v>147</v>
      </c>
      <c r="P90" s="76" t="s">
        <v>25</v>
      </c>
    </row>
    <row r="91" spans="1:16" s="24" customFormat="1" ht="14.25" x14ac:dyDescent="0.2">
      <c r="A91" s="22"/>
      <c r="B91" s="48">
        <v>2</v>
      </c>
      <c r="C91" s="49" t="s">
        <v>63</v>
      </c>
      <c r="D91" s="48">
        <v>0</v>
      </c>
      <c r="E91" s="48">
        <v>1</v>
      </c>
      <c r="F91" s="114">
        <f>D171</f>
        <v>7833</v>
      </c>
      <c r="G91" s="130">
        <f>D237</f>
        <v>65</v>
      </c>
      <c r="H91" s="50">
        <f t="shared" ref="H91:H112" si="18">+G91/F91</f>
        <v>8.2982254564023996E-3</v>
      </c>
      <c r="I91" s="51">
        <v>0.1</v>
      </c>
      <c r="J91" s="50">
        <f t="shared" ref="J91:J112" si="19">+(E91*H91)/(1+E91*(1-I91)*H91)</f>
        <v>8.2367103845910148E-3</v>
      </c>
      <c r="K91" s="52">
        <f>1-J91</f>
        <v>0.99176328961540894</v>
      </c>
      <c r="L91" s="53">
        <v>100000</v>
      </c>
      <c r="M91" s="54">
        <f>+L91-L92</f>
        <v>823.67103845909878</v>
      </c>
      <c r="N91" s="53">
        <f>0.1*E91*M91+(L92*E91)</f>
        <v>99258.696065386815</v>
      </c>
      <c r="O91" s="54">
        <f>+O92+N91</f>
        <v>8135886.6038161647</v>
      </c>
      <c r="P91" s="55">
        <f>+O91/L91</f>
        <v>81.358866038161651</v>
      </c>
    </row>
    <row r="92" spans="1:16" s="24" customFormat="1" ht="14.25" x14ac:dyDescent="0.2">
      <c r="A92" s="22"/>
      <c r="B92" s="56">
        <v>3</v>
      </c>
      <c r="C92" s="57" t="s">
        <v>4</v>
      </c>
      <c r="D92" s="56">
        <v>1</v>
      </c>
      <c r="E92" s="56">
        <v>4</v>
      </c>
      <c r="F92" s="114">
        <f>H171+H172+D172+D173</f>
        <v>35895</v>
      </c>
      <c r="G92" s="130">
        <f t="shared" ref="G92:G112" si="20">D238</f>
        <v>23</v>
      </c>
      <c r="H92" s="59">
        <f t="shared" si="18"/>
        <v>6.4075776570553006E-4</v>
      </c>
      <c r="I92" s="60">
        <v>0.4</v>
      </c>
      <c r="J92" s="59">
        <f t="shared" si="19"/>
        <v>2.5590956378545877E-3</v>
      </c>
      <c r="K92" s="61">
        <f t="shared" ref="K92:K111" si="21">1-J92</f>
        <v>0.99744090436214539</v>
      </c>
      <c r="L92" s="62">
        <f>+L91-(L91*J91)</f>
        <v>99176.328961540901</v>
      </c>
      <c r="M92" s="63">
        <f t="shared" ref="M92:M112" si="22">+L92-L93</f>
        <v>253.80171082391462</v>
      </c>
      <c r="N92" s="62">
        <f>0.4*E92*M92+(L93*E92)</f>
        <v>396096.19174018619</v>
      </c>
      <c r="O92" s="63">
        <f t="shared" ref="O92:O112" si="23">+O93+N92</f>
        <v>8036627.9077507779</v>
      </c>
      <c r="P92" s="64">
        <f t="shared" ref="P92:P112" si="24">+O92/L92</f>
        <v>81.03373044657927</v>
      </c>
    </row>
    <row r="93" spans="1:16" s="24" customFormat="1" ht="14.25" x14ac:dyDescent="0.2">
      <c r="A93" s="22"/>
      <c r="B93" s="56">
        <v>4</v>
      </c>
      <c r="C93" s="57" t="s">
        <v>5</v>
      </c>
      <c r="D93" s="56">
        <v>5</v>
      </c>
      <c r="E93" s="56">
        <v>5</v>
      </c>
      <c r="F93" s="114">
        <f>H173+H174+H175+D174+D175</f>
        <v>48129</v>
      </c>
      <c r="G93" s="130">
        <f t="shared" si="20"/>
        <v>7</v>
      </c>
      <c r="H93" s="59">
        <f t="shared" si="18"/>
        <v>1.4544245673086913E-4</v>
      </c>
      <c r="I93" s="60">
        <v>0.5</v>
      </c>
      <c r="J93" s="59">
        <f t="shared" si="19"/>
        <v>7.2694796091096975E-4</v>
      </c>
      <c r="K93" s="61">
        <f t="shared" si="21"/>
        <v>0.999273052039089</v>
      </c>
      <c r="L93" s="62">
        <f t="shared" ref="L93:L112" si="25">+L92-(L92*J92)</f>
        <v>98922.527250716987</v>
      </c>
      <c r="M93" s="63">
        <f t="shared" si="22"/>
        <v>71.911529473072733</v>
      </c>
      <c r="N93" s="62">
        <f t="shared" ref="N93:N112" si="26">0.5*E93*(L93+L94)</f>
        <v>494432.85742990219</v>
      </c>
      <c r="O93" s="63">
        <f t="shared" si="23"/>
        <v>7640531.7160105919</v>
      </c>
      <c r="P93" s="64">
        <f t="shared" si="24"/>
        <v>77.237530503500295</v>
      </c>
    </row>
    <row r="94" spans="1:16" s="24" customFormat="1" ht="14.25" x14ac:dyDescent="0.2">
      <c r="A94" s="22"/>
      <c r="B94" s="56">
        <v>5</v>
      </c>
      <c r="C94" s="57" t="s">
        <v>6</v>
      </c>
      <c r="D94" s="56">
        <v>10</v>
      </c>
      <c r="E94" s="56">
        <v>5</v>
      </c>
      <c r="F94" s="114">
        <f>D176+D177+D178+H176+H177</f>
        <v>47583</v>
      </c>
      <c r="G94" s="130">
        <f t="shared" si="20"/>
        <v>11</v>
      </c>
      <c r="H94" s="59">
        <f t="shared" si="18"/>
        <v>2.3117499947460226E-4</v>
      </c>
      <c r="I94" s="60">
        <v>0.5</v>
      </c>
      <c r="J94" s="59">
        <f t="shared" si="19"/>
        <v>1.1552073597210699E-3</v>
      </c>
      <c r="K94" s="61">
        <f t="shared" si="21"/>
        <v>0.99884479264027892</v>
      </c>
      <c r="L94" s="62">
        <f t="shared" si="25"/>
        <v>98850.615721243914</v>
      </c>
      <c r="M94" s="63">
        <f t="shared" si="22"/>
        <v>114.1929587941413</v>
      </c>
      <c r="N94" s="62">
        <f t="shared" si="26"/>
        <v>493967.59620923421</v>
      </c>
      <c r="O94" s="63">
        <f t="shared" si="23"/>
        <v>7146098.8585806899</v>
      </c>
      <c r="P94" s="64">
        <f t="shared" si="24"/>
        <v>72.291900322932705</v>
      </c>
    </row>
    <row r="95" spans="1:16" s="24" customFormat="1" ht="14.25" x14ac:dyDescent="0.2">
      <c r="A95" s="22"/>
      <c r="B95" s="56">
        <v>6</v>
      </c>
      <c r="C95" s="57" t="s">
        <v>7</v>
      </c>
      <c r="D95" s="56">
        <v>15</v>
      </c>
      <c r="E95" s="56">
        <v>5</v>
      </c>
      <c r="F95" s="114">
        <f>H178+H179+H180+D179+D180</f>
        <v>44837</v>
      </c>
      <c r="G95" s="130">
        <f t="shared" si="20"/>
        <v>17</v>
      </c>
      <c r="H95" s="59">
        <f t="shared" si="18"/>
        <v>3.7915114748979635E-4</v>
      </c>
      <c r="I95" s="60">
        <v>0.5</v>
      </c>
      <c r="J95" s="59">
        <f t="shared" si="19"/>
        <v>1.8939604942122795E-3</v>
      </c>
      <c r="K95" s="61">
        <f t="shared" si="21"/>
        <v>0.99810603950578769</v>
      </c>
      <c r="L95" s="62">
        <f t="shared" si="25"/>
        <v>98736.422762449773</v>
      </c>
      <c r="M95" s="63">
        <f t="shared" si="22"/>
        <v>187.00288405192259</v>
      </c>
      <c r="N95" s="62">
        <f t="shared" si="26"/>
        <v>493214.60660211905</v>
      </c>
      <c r="O95" s="63">
        <f t="shared" si="23"/>
        <v>6652131.2623714553</v>
      </c>
      <c r="P95" s="64">
        <f t="shared" si="24"/>
        <v>67.372617685125533</v>
      </c>
    </row>
    <row r="96" spans="1:16" s="24" customFormat="1" ht="14.25" x14ac:dyDescent="0.2">
      <c r="A96" s="22"/>
      <c r="B96" s="56">
        <v>7</v>
      </c>
      <c r="C96" s="57" t="s">
        <v>8</v>
      </c>
      <c r="D96" s="56">
        <v>20</v>
      </c>
      <c r="E96" s="56">
        <v>5</v>
      </c>
      <c r="F96" s="114">
        <f>D181+D182+D183+H181+H182</f>
        <v>51608</v>
      </c>
      <c r="G96" s="130">
        <f t="shared" si="20"/>
        <v>33</v>
      </c>
      <c r="H96" s="59">
        <f t="shared" si="18"/>
        <v>6.3943574639590758E-4</v>
      </c>
      <c r="I96" s="60">
        <v>0.5</v>
      </c>
      <c r="J96" s="59">
        <f t="shared" si="19"/>
        <v>3.1920759133689941E-3</v>
      </c>
      <c r="K96" s="61">
        <f t="shared" si="21"/>
        <v>0.99680792408663099</v>
      </c>
      <c r="L96" s="62">
        <f t="shared" si="25"/>
        <v>98549.41987839785</v>
      </c>
      <c r="M96" s="63">
        <f t="shared" si="22"/>
        <v>314.57722947032016</v>
      </c>
      <c r="N96" s="62">
        <f t="shared" si="26"/>
        <v>491960.65631831344</v>
      </c>
      <c r="O96" s="63">
        <f t="shared" si="23"/>
        <v>6158916.655769336</v>
      </c>
      <c r="P96" s="64">
        <f t="shared" si="24"/>
        <v>62.495717005426819</v>
      </c>
    </row>
    <row r="97" spans="1:16" s="24" customFormat="1" ht="14.25" x14ac:dyDescent="0.2">
      <c r="A97" s="22"/>
      <c r="B97" s="56">
        <v>8</v>
      </c>
      <c r="C97" s="57" t="s">
        <v>9</v>
      </c>
      <c r="D97" s="56">
        <v>25</v>
      </c>
      <c r="E97" s="56">
        <v>5</v>
      </c>
      <c r="F97" s="114">
        <f>H183+H184+H185+D184+D185</f>
        <v>54123</v>
      </c>
      <c r="G97" s="130">
        <f t="shared" si="20"/>
        <v>34</v>
      </c>
      <c r="H97" s="59">
        <f t="shared" si="18"/>
        <v>6.2819873251667498E-4</v>
      </c>
      <c r="I97" s="60">
        <v>0.5</v>
      </c>
      <c r="J97" s="59">
        <f t="shared" si="19"/>
        <v>3.1360684769775678E-3</v>
      </c>
      <c r="K97" s="61">
        <f t="shared" si="21"/>
        <v>0.99686393152302244</v>
      </c>
      <c r="L97" s="62">
        <f t="shared" si="25"/>
        <v>98234.84264892753</v>
      </c>
      <c r="M97" s="63">
        <f t="shared" si="22"/>
        <v>308.07119337214681</v>
      </c>
      <c r="N97" s="62">
        <f t="shared" si="26"/>
        <v>490404.03526120732</v>
      </c>
      <c r="O97" s="63">
        <f t="shared" si="23"/>
        <v>5666955.9994510226</v>
      </c>
      <c r="P97" s="64">
        <f t="shared" si="24"/>
        <v>57.687841163482446</v>
      </c>
    </row>
    <row r="98" spans="1:16" s="24" customFormat="1" ht="14.25" x14ac:dyDescent="0.2">
      <c r="A98" s="22"/>
      <c r="B98" s="56">
        <v>9</v>
      </c>
      <c r="C98" s="57" t="s">
        <v>10</v>
      </c>
      <c r="D98" s="56">
        <v>30</v>
      </c>
      <c r="E98" s="56">
        <v>5</v>
      </c>
      <c r="F98" s="114">
        <f>D186+D187+D188+H186+H187</f>
        <v>58175</v>
      </c>
      <c r="G98" s="130">
        <f t="shared" si="20"/>
        <v>44</v>
      </c>
      <c r="H98" s="59">
        <f t="shared" si="18"/>
        <v>7.5633863343360554E-4</v>
      </c>
      <c r="I98" s="60">
        <v>0.5</v>
      </c>
      <c r="J98" s="59">
        <f t="shared" si="19"/>
        <v>3.7745560607360383E-3</v>
      </c>
      <c r="K98" s="61">
        <f t="shared" si="21"/>
        <v>0.99622544393926393</v>
      </c>
      <c r="L98" s="62">
        <f t="shared" si="25"/>
        <v>97926.771455555383</v>
      </c>
      <c r="M98" s="63">
        <f t="shared" si="22"/>
        <v>369.6300887058751</v>
      </c>
      <c r="N98" s="62">
        <f t="shared" si="26"/>
        <v>488709.78205601219</v>
      </c>
      <c r="O98" s="63">
        <f t="shared" si="23"/>
        <v>5176551.9641898153</v>
      </c>
      <c r="P98" s="64">
        <f t="shared" si="24"/>
        <v>52.861458488287063</v>
      </c>
    </row>
    <row r="99" spans="1:16" s="24" customFormat="1" ht="14.25" x14ac:dyDescent="0.2">
      <c r="A99" s="22"/>
      <c r="B99" s="56">
        <v>10</v>
      </c>
      <c r="C99" s="57" t="s">
        <v>11</v>
      </c>
      <c r="D99" s="56">
        <v>35</v>
      </c>
      <c r="E99" s="56">
        <v>5</v>
      </c>
      <c r="F99" s="114">
        <f>H188+H189+D189+D190+H190</f>
        <v>70440</v>
      </c>
      <c r="G99" s="130">
        <f t="shared" si="20"/>
        <v>95</v>
      </c>
      <c r="H99" s="59">
        <f t="shared" si="18"/>
        <v>1.3486655309483248E-3</v>
      </c>
      <c r="I99" s="60">
        <v>0.5</v>
      </c>
      <c r="J99" s="59">
        <f t="shared" si="19"/>
        <v>6.7206678221499059E-3</v>
      </c>
      <c r="K99" s="61">
        <f t="shared" si="21"/>
        <v>0.99327933217785014</v>
      </c>
      <c r="L99" s="62">
        <f t="shared" si="25"/>
        <v>97557.141366849508</v>
      </c>
      <c r="M99" s="63">
        <f t="shared" si="22"/>
        <v>655.64914080510789</v>
      </c>
      <c r="N99" s="62">
        <f t="shared" si="26"/>
        <v>486146.5839822347</v>
      </c>
      <c r="O99" s="63">
        <f t="shared" si="23"/>
        <v>4687842.1821338031</v>
      </c>
      <c r="P99" s="64">
        <f t="shared" si="24"/>
        <v>48.052270868678399</v>
      </c>
    </row>
    <row r="100" spans="1:16" s="24" customFormat="1" ht="14.25" x14ac:dyDescent="0.2">
      <c r="A100" s="22"/>
      <c r="B100" s="56">
        <v>11</v>
      </c>
      <c r="C100" s="57" t="s">
        <v>12</v>
      </c>
      <c r="D100" s="56">
        <v>40</v>
      </c>
      <c r="E100" s="56">
        <v>5</v>
      </c>
      <c r="F100" s="114">
        <f>D191+D192+D193+H191+H192</f>
        <v>67960</v>
      </c>
      <c r="G100" s="130">
        <f t="shared" si="20"/>
        <v>133</v>
      </c>
      <c r="H100" s="59">
        <f t="shared" si="18"/>
        <v>1.9570335491465567E-3</v>
      </c>
      <c r="I100" s="60">
        <v>0.5</v>
      </c>
      <c r="J100" s="59">
        <f t="shared" si="19"/>
        <v>9.7375260826591502E-3</v>
      </c>
      <c r="K100" s="61">
        <f t="shared" si="21"/>
        <v>0.9902624739173409</v>
      </c>
      <c r="L100" s="62">
        <f t="shared" si="25"/>
        <v>96901.4922260444</v>
      </c>
      <c r="M100" s="63">
        <f t="shared" si="22"/>
        <v>943.58080799969321</v>
      </c>
      <c r="N100" s="62">
        <f t="shared" si="26"/>
        <v>482148.5091102228</v>
      </c>
      <c r="O100" s="63">
        <f t="shared" si="23"/>
        <v>4201695.5981515683</v>
      </c>
      <c r="P100" s="64">
        <f t="shared" si="24"/>
        <v>43.360483947452259</v>
      </c>
    </row>
    <row r="101" spans="1:16" s="24" customFormat="1" ht="14.25" x14ac:dyDescent="0.2">
      <c r="A101" s="22"/>
      <c r="B101" s="56">
        <v>12</v>
      </c>
      <c r="C101" s="57" t="s">
        <v>13</v>
      </c>
      <c r="D101" s="56">
        <v>45</v>
      </c>
      <c r="E101" s="56">
        <v>5</v>
      </c>
      <c r="F101" s="114">
        <f>H193+H194+H195+D194+D195</f>
        <v>64271</v>
      </c>
      <c r="G101" s="130">
        <f t="shared" si="20"/>
        <v>166</v>
      </c>
      <c r="H101" s="59">
        <f t="shared" si="18"/>
        <v>2.5828133995114437E-3</v>
      </c>
      <c r="I101" s="60">
        <v>0.5</v>
      </c>
      <c r="J101" s="59">
        <f t="shared" si="19"/>
        <v>1.283121540982593E-2</v>
      </c>
      <c r="K101" s="61">
        <f t="shared" si="21"/>
        <v>0.9871687845901741</v>
      </c>
      <c r="L101" s="62">
        <f t="shared" si="25"/>
        <v>95957.911418044707</v>
      </c>
      <c r="M101" s="63">
        <f t="shared" si="22"/>
        <v>1231.2566316819284</v>
      </c>
      <c r="N101" s="62">
        <f t="shared" si="26"/>
        <v>476711.41551101871</v>
      </c>
      <c r="O101" s="63">
        <f t="shared" si="23"/>
        <v>3719547.0890413453</v>
      </c>
      <c r="P101" s="64">
        <f t="shared" si="24"/>
        <v>38.762276440521731</v>
      </c>
    </row>
    <row r="102" spans="1:16" s="24" customFormat="1" ht="14.25" x14ac:dyDescent="0.2">
      <c r="A102" s="22"/>
      <c r="B102" s="56">
        <v>13</v>
      </c>
      <c r="C102" s="57" t="s">
        <v>14</v>
      </c>
      <c r="D102" s="56">
        <v>50</v>
      </c>
      <c r="E102" s="56">
        <v>5</v>
      </c>
      <c r="F102" s="114">
        <f>D196+D197+D198+H196+H197</f>
        <v>58433</v>
      </c>
      <c r="G102" s="130">
        <f t="shared" si="20"/>
        <v>236</v>
      </c>
      <c r="H102" s="59">
        <f t="shared" si="18"/>
        <v>4.0388136840483974E-3</v>
      </c>
      <c r="I102" s="60">
        <v>0.5</v>
      </c>
      <c r="J102" s="59">
        <f t="shared" si="19"/>
        <v>1.9992206428002642E-2</v>
      </c>
      <c r="K102" s="61">
        <f t="shared" si="21"/>
        <v>0.98000779357199741</v>
      </c>
      <c r="L102" s="62">
        <f t="shared" si="25"/>
        <v>94726.654786362778</v>
      </c>
      <c r="M102" s="63">
        <f t="shared" si="22"/>
        <v>1893.7948367231147</v>
      </c>
      <c r="N102" s="62">
        <f t="shared" si="26"/>
        <v>468898.78684000607</v>
      </c>
      <c r="O102" s="63">
        <f t="shared" si="23"/>
        <v>3242835.6735303267</v>
      </c>
      <c r="P102" s="64">
        <f t="shared" si="24"/>
        <v>34.233613346147401</v>
      </c>
    </row>
    <row r="103" spans="1:16" s="24" customFormat="1" ht="14.25" x14ac:dyDescent="0.2">
      <c r="A103" s="22"/>
      <c r="B103" s="56">
        <v>14</v>
      </c>
      <c r="C103" s="57" t="s">
        <v>15</v>
      </c>
      <c r="D103" s="56">
        <v>55</v>
      </c>
      <c r="E103" s="56">
        <v>5</v>
      </c>
      <c r="F103" s="114">
        <f>H198+H199+H200+D199+D200</f>
        <v>48080</v>
      </c>
      <c r="G103" s="130">
        <f t="shared" si="20"/>
        <v>245</v>
      </c>
      <c r="H103" s="59">
        <f t="shared" si="18"/>
        <v>5.09567387687188E-3</v>
      </c>
      <c r="I103" s="60">
        <v>0.5</v>
      </c>
      <c r="J103" s="59">
        <f t="shared" si="19"/>
        <v>2.5157878523386558E-2</v>
      </c>
      <c r="K103" s="61">
        <f t="shared" si="21"/>
        <v>0.97484212147661342</v>
      </c>
      <c r="L103" s="62">
        <f t="shared" si="25"/>
        <v>92832.859949639664</v>
      </c>
      <c r="M103" s="63">
        <f t="shared" si="22"/>
        <v>2335.4778135915985</v>
      </c>
      <c r="N103" s="62">
        <f t="shared" si="26"/>
        <v>458325.60521421931</v>
      </c>
      <c r="O103" s="63">
        <f t="shared" si="23"/>
        <v>2773936.8866903204</v>
      </c>
      <c r="P103" s="64">
        <f t="shared" si="24"/>
        <v>29.880980594534485</v>
      </c>
    </row>
    <row r="104" spans="1:16" s="24" customFormat="1" ht="14.25" x14ac:dyDescent="0.2">
      <c r="A104" s="22"/>
      <c r="B104" s="56">
        <v>15</v>
      </c>
      <c r="C104" s="57" t="s">
        <v>16</v>
      </c>
      <c r="D104" s="56">
        <v>60</v>
      </c>
      <c r="E104" s="56">
        <v>5</v>
      </c>
      <c r="F104" s="114">
        <f>D201+D202+D203+H201+H202</f>
        <v>35648</v>
      </c>
      <c r="G104" s="130">
        <f t="shared" si="20"/>
        <v>276</v>
      </c>
      <c r="H104" s="59">
        <f t="shared" si="18"/>
        <v>7.7423698384201075E-3</v>
      </c>
      <c r="I104" s="60">
        <v>0.5</v>
      </c>
      <c r="J104" s="59">
        <f t="shared" si="19"/>
        <v>3.7976773625405913E-2</v>
      </c>
      <c r="K104" s="61">
        <f t="shared" si="21"/>
        <v>0.96202322637459403</v>
      </c>
      <c r="L104" s="62">
        <f t="shared" si="25"/>
        <v>90497.382136048065</v>
      </c>
      <c r="M104" s="63">
        <f t="shared" si="22"/>
        <v>3436.7985950725561</v>
      </c>
      <c r="N104" s="62">
        <f t="shared" si="26"/>
        <v>443894.91419255896</v>
      </c>
      <c r="O104" s="63">
        <f t="shared" si="23"/>
        <v>2315611.2814761014</v>
      </c>
      <c r="P104" s="64">
        <f t="shared" si="24"/>
        <v>25.587605152986164</v>
      </c>
    </row>
    <row r="105" spans="1:16" s="24" customFormat="1" ht="14.25" x14ac:dyDescent="0.2">
      <c r="A105" s="22"/>
      <c r="B105" s="56">
        <v>16</v>
      </c>
      <c r="C105" s="57" t="s">
        <v>17</v>
      </c>
      <c r="D105" s="56">
        <v>65</v>
      </c>
      <c r="E105" s="56">
        <v>5</v>
      </c>
      <c r="F105" s="114">
        <f>H203+H204+H205+D204+D205</f>
        <v>27356</v>
      </c>
      <c r="G105" s="130">
        <f t="shared" si="20"/>
        <v>321</v>
      </c>
      <c r="H105" s="59">
        <f t="shared" si="18"/>
        <v>1.1734171662523761E-2</v>
      </c>
      <c r="I105" s="60">
        <v>0.5</v>
      </c>
      <c r="J105" s="59">
        <f t="shared" si="19"/>
        <v>5.6998774792691366E-2</v>
      </c>
      <c r="K105" s="61">
        <f t="shared" si="21"/>
        <v>0.94300122520730867</v>
      </c>
      <c r="L105" s="62">
        <f t="shared" si="25"/>
        <v>87060.583540975509</v>
      </c>
      <c r="M105" s="63">
        <f t="shared" si="22"/>
        <v>4962.3465945723583</v>
      </c>
      <c r="N105" s="62">
        <f t="shared" si="26"/>
        <v>422897.05121844664</v>
      </c>
      <c r="O105" s="63">
        <f t="shared" si="23"/>
        <v>1871716.3672835424</v>
      </c>
      <c r="P105" s="64">
        <f t="shared" si="24"/>
        <v>21.499010127845164</v>
      </c>
    </row>
    <row r="106" spans="1:16" s="24" customFormat="1" ht="14.25" x14ac:dyDescent="0.2">
      <c r="A106" s="22"/>
      <c r="B106" s="56">
        <v>17</v>
      </c>
      <c r="C106" s="57" t="s">
        <v>18</v>
      </c>
      <c r="D106" s="56">
        <v>70</v>
      </c>
      <c r="E106" s="56">
        <v>5</v>
      </c>
      <c r="F106" s="114">
        <f>D206+D207+D208+H206+H207</f>
        <v>17998</v>
      </c>
      <c r="G106" s="130">
        <f t="shared" si="20"/>
        <v>346</v>
      </c>
      <c r="H106" s="59">
        <f t="shared" si="18"/>
        <v>1.9224358262029114E-2</v>
      </c>
      <c r="I106" s="60">
        <v>0.5</v>
      </c>
      <c r="J106" s="59">
        <f t="shared" si="19"/>
        <v>9.1713937337645129E-2</v>
      </c>
      <c r="K106" s="61">
        <f t="shared" si="21"/>
        <v>0.9082860626623549</v>
      </c>
      <c r="L106" s="62">
        <f t="shared" si="25"/>
        <v>82098.236946403151</v>
      </c>
      <c r="M106" s="63">
        <f t="shared" si="22"/>
        <v>7529.5525588335586</v>
      </c>
      <c r="N106" s="62">
        <f t="shared" si="26"/>
        <v>391667.30333493184</v>
      </c>
      <c r="O106" s="63">
        <f t="shared" si="23"/>
        <v>1448819.3160650958</v>
      </c>
      <c r="P106" s="64">
        <f t="shared" si="24"/>
        <v>17.64738647202546</v>
      </c>
    </row>
    <row r="107" spans="1:16" s="24" customFormat="1" ht="14.25" x14ac:dyDescent="0.2">
      <c r="A107" s="22"/>
      <c r="B107" s="56">
        <v>18</v>
      </c>
      <c r="C107" s="57" t="s">
        <v>19</v>
      </c>
      <c r="D107" s="56">
        <v>75</v>
      </c>
      <c r="E107" s="56">
        <v>5</v>
      </c>
      <c r="F107" s="114">
        <f>H208+H209+H210+D209+D210</f>
        <v>13112</v>
      </c>
      <c r="G107" s="130">
        <f t="shared" si="20"/>
        <v>385</v>
      </c>
      <c r="H107" s="59">
        <f t="shared" si="18"/>
        <v>2.936241610738255E-2</v>
      </c>
      <c r="I107" s="60">
        <v>0.5</v>
      </c>
      <c r="J107" s="59">
        <f t="shared" si="19"/>
        <v>0.13677217663149666</v>
      </c>
      <c r="K107" s="61">
        <f t="shared" si="21"/>
        <v>0.86322782336850334</v>
      </c>
      <c r="L107" s="62">
        <f t="shared" si="25"/>
        <v>74568.684387569592</v>
      </c>
      <c r="M107" s="63">
        <f t="shared" si="22"/>
        <v>10198.921272234991</v>
      </c>
      <c r="N107" s="62">
        <f t="shared" si="26"/>
        <v>347346.1187572605</v>
      </c>
      <c r="O107" s="63">
        <f t="shared" si="23"/>
        <v>1057152.012730164</v>
      </c>
      <c r="P107" s="64">
        <f t="shared" si="24"/>
        <v>14.176889687843126</v>
      </c>
    </row>
    <row r="108" spans="1:16" s="24" customFormat="1" ht="14.25" x14ac:dyDescent="0.2">
      <c r="A108" s="22"/>
      <c r="B108" s="56">
        <v>19</v>
      </c>
      <c r="C108" s="57" t="s">
        <v>20</v>
      </c>
      <c r="D108" s="56">
        <v>80</v>
      </c>
      <c r="E108" s="56">
        <v>5</v>
      </c>
      <c r="F108" s="114">
        <f>D211+D212+D213+H211+H212</f>
        <v>9281</v>
      </c>
      <c r="G108" s="130">
        <f t="shared" si="20"/>
        <v>466</v>
      </c>
      <c r="H108" s="59">
        <f t="shared" si="18"/>
        <v>5.0210106669539921E-2</v>
      </c>
      <c r="I108" s="60">
        <v>0.5</v>
      </c>
      <c r="J108" s="59">
        <f t="shared" si="19"/>
        <v>0.22305188588933564</v>
      </c>
      <c r="K108" s="61">
        <f t="shared" si="21"/>
        <v>0.77694811411066433</v>
      </c>
      <c r="L108" s="62">
        <f t="shared" si="25"/>
        <v>64369.763115334601</v>
      </c>
      <c r="M108" s="63">
        <f t="shared" si="22"/>
        <v>14357.797057125179</v>
      </c>
      <c r="N108" s="62">
        <f t="shared" si="26"/>
        <v>285954.32293386006</v>
      </c>
      <c r="O108" s="63">
        <f t="shared" si="23"/>
        <v>709805.89397290337</v>
      </c>
      <c r="P108" s="64">
        <f t="shared" si="24"/>
        <v>11.027008017741307</v>
      </c>
    </row>
    <row r="109" spans="1:16" s="24" customFormat="1" ht="14.25" x14ac:dyDescent="0.2">
      <c r="A109" s="22"/>
      <c r="B109" s="56">
        <v>20</v>
      </c>
      <c r="C109" s="57" t="s">
        <v>21</v>
      </c>
      <c r="D109" s="56">
        <v>85</v>
      </c>
      <c r="E109" s="56">
        <v>5</v>
      </c>
      <c r="F109" s="114">
        <f>H213+H214+H215+D214+D215</f>
        <v>5227</v>
      </c>
      <c r="G109" s="130">
        <f t="shared" si="20"/>
        <v>422</v>
      </c>
      <c r="H109" s="59">
        <f t="shared" si="18"/>
        <v>8.0734647025062181E-2</v>
      </c>
      <c r="I109" s="60">
        <v>0.5</v>
      </c>
      <c r="J109" s="59">
        <f t="shared" si="19"/>
        <v>0.33588029290035021</v>
      </c>
      <c r="K109" s="61">
        <f t="shared" si="21"/>
        <v>0.66411970709964985</v>
      </c>
      <c r="L109" s="62">
        <f t="shared" si="25"/>
        <v>50011.966058209422</v>
      </c>
      <c r="M109" s="63">
        <f t="shared" si="22"/>
        <v>16798.033808153748</v>
      </c>
      <c r="N109" s="62">
        <f t="shared" si="26"/>
        <v>208064.74577066273</v>
      </c>
      <c r="O109" s="63">
        <f t="shared" si="23"/>
        <v>423851.57103904331</v>
      </c>
      <c r="P109" s="64">
        <f t="shared" si="24"/>
        <v>8.4750031731549669</v>
      </c>
    </row>
    <row r="110" spans="1:16" s="24" customFormat="1" ht="14.25" x14ac:dyDescent="0.2">
      <c r="A110" s="22"/>
      <c r="B110" s="56">
        <v>21</v>
      </c>
      <c r="C110" s="56" t="s">
        <v>22</v>
      </c>
      <c r="D110" s="56">
        <v>90</v>
      </c>
      <c r="E110" s="56">
        <v>5</v>
      </c>
      <c r="F110" s="58">
        <f>D216+D217+D218+H216+H217</f>
        <v>2167</v>
      </c>
      <c r="G110" s="130">
        <f t="shared" si="20"/>
        <v>263</v>
      </c>
      <c r="H110" s="59">
        <f t="shared" si="18"/>
        <v>0.12136594370096908</v>
      </c>
      <c r="I110" s="60">
        <v>0.5</v>
      </c>
      <c r="J110" s="59">
        <f t="shared" si="19"/>
        <v>0.46556912727916444</v>
      </c>
      <c r="K110" s="61">
        <f t="shared" si="21"/>
        <v>0.53443087272083556</v>
      </c>
      <c r="L110" s="62">
        <f t="shared" si="25"/>
        <v>33213.932250055674</v>
      </c>
      <c r="M110" s="63">
        <f t="shared" si="22"/>
        <v>15463.381451167712</v>
      </c>
      <c r="N110" s="62">
        <f t="shared" si="26"/>
        <v>127411.20762235908</v>
      </c>
      <c r="O110" s="63">
        <f t="shared" si="23"/>
        <v>215786.82526838058</v>
      </c>
      <c r="P110" s="64">
        <f t="shared" si="24"/>
        <v>6.4968767818215465</v>
      </c>
    </row>
    <row r="111" spans="1:16" s="24" customFormat="1" ht="14.25" x14ac:dyDescent="0.2">
      <c r="A111" s="22"/>
      <c r="B111" s="56">
        <v>22</v>
      </c>
      <c r="C111" s="56" t="s">
        <v>23</v>
      </c>
      <c r="D111" s="56">
        <v>95</v>
      </c>
      <c r="E111" s="56">
        <v>5</v>
      </c>
      <c r="F111" s="58">
        <f>H218+H219+H220+D219+D220</f>
        <v>660</v>
      </c>
      <c r="G111" s="130">
        <f t="shared" si="20"/>
        <v>89</v>
      </c>
      <c r="H111" s="59">
        <f t="shared" si="18"/>
        <v>0.13484848484848486</v>
      </c>
      <c r="I111" s="60">
        <v>0.5</v>
      </c>
      <c r="J111" s="59">
        <f t="shared" si="19"/>
        <v>0.50424929178470257</v>
      </c>
      <c r="K111" s="61">
        <f t="shared" si="21"/>
        <v>0.49575070821529743</v>
      </c>
      <c r="L111" s="62">
        <f t="shared" si="25"/>
        <v>17750.550798887962</v>
      </c>
      <c r="M111" s="63">
        <f t="shared" si="22"/>
        <v>8950.7026691276405</v>
      </c>
      <c r="N111" s="62">
        <f t="shared" si="26"/>
        <v>66375.9973216207</v>
      </c>
      <c r="O111" s="63">
        <f t="shared" si="23"/>
        <v>88375.617646021507</v>
      </c>
      <c r="P111" s="64">
        <f t="shared" si="24"/>
        <v>4.9787535410764869</v>
      </c>
    </row>
    <row r="112" spans="1:16" s="24" customFormat="1" ht="14.25" x14ac:dyDescent="0.2">
      <c r="A112" s="22"/>
      <c r="B112" s="65">
        <v>23</v>
      </c>
      <c r="C112" s="65" t="s">
        <v>3</v>
      </c>
      <c r="D112" s="65" t="s">
        <v>3</v>
      </c>
      <c r="E112" s="65">
        <v>5</v>
      </c>
      <c r="F112" s="66">
        <f>D221+H221</f>
        <v>225</v>
      </c>
      <c r="G112" s="130">
        <f t="shared" si="20"/>
        <v>20</v>
      </c>
      <c r="H112" s="67">
        <f t="shared" si="18"/>
        <v>8.8888888888888892E-2</v>
      </c>
      <c r="I112" s="68">
        <v>0.5</v>
      </c>
      <c r="J112" s="67">
        <f t="shared" si="19"/>
        <v>0.36363636363636365</v>
      </c>
      <c r="K112" s="69">
        <f>1-J112</f>
        <v>0.63636363636363635</v>
      </c>
      <c r="L112" s="70">
        <f t="shared" si="25"/>
        <v>8799.8481297603212</v>
      </c>
      <c r="M112" s="71">
        <f t="shared" si="22"/>
        <v>8799.8481297603212</v>
      </c>
      <c r="N112" s="70">
        <f t="shared" si="26"/>
        <v>21999.620324400803</v>
      </c>
      <c r="O112" s="71">
        <f t="shared" si="23"/>
        <v>21999.620324400803</v>
      </c>
      <c r="P112" s="72">
        <f t="shared" si="24"/>
        <v>2.5</v>
      </c>
    </row>
    <row r="113" spans="1:42" s="24" customFormat="1" ht="14.25" x14ac:dyDescent="0.2">
      <c r="A113" s="22"/>
      <c r="B113" s="22"/>
      <c r="C113" s="22"/>
      <c r="D113" s="22"/>
      <c r="E113" s="22"/>
      <c r="F113" s="108">
        <f>SUM(F91:F112)</f>
        <v>769041</v>
      </c>
      <c r="G113" s="108">
        <f>SUM(G91:G112)</f>
        <v>3697</v>
      </c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42" s="24" customFormat="1" ht="14.25" x14ac:dyDescent="0.2">
      <c r="A114" s="22"/>
      <c r="B114" s="22"/>
      <c r="C114" s="22"/>
      <c r="D114" s="22"/>
      <c r="E114" s="22"/>
      <c r="F114" s="103"/>
      <c r="G114" s="10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42" s="24" customFormat="1" ht="14.25" x14ac:dyDescent="0.2">
      <c r="A115" s="22"/>
      <c r="B115" s="22"/>
      <c r="C115" s="22"/>
      <c r="D115" s="22"/>
      <c r="E115" s="22"/>
      <c r="F115" s="103"/>
      <c r="G115" s="10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42" s="1" customFormat="1" ht="13.5" thickBot="1" x14ac:dyDescent="0.25">
      <c r="A116" s="23"/>
      <c r="B116" s="6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1" customFormat="1" ht="18.75" thickTop="1" thickBot="1" x14ac:dyDescent="0.35">
      <c r="A117" s="23"/>
      <c r="B117" s="3" t="s">
        <v>65</v>
      </c>
      <c r="C117" s="8"/>
      <c r="D117" s="8"/>
      <c r="E117" s="8"/>
      <c r="F117" s="9"/>
      <c r="G117" s="10"/>
      <c r="H117" s="77" t="s">
        <v>129</v>
      </c>
      <c r="I117" s="78" t="s">
        <v>125</v>
      </c>
      <c r="J117" s="79"/>
      <c r="K117" s="79"/>
      <c r="L117" s="79"/>
      <c r="M117" s="79"/>
      <c r="N117" s="79"/>
      <c r="O117" s="79"/>
      <c r="P117" s="80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1" customFormat="1" ht="18.75" thickTop="1" thickBot="1" x14ac:dyDescent="0.35">
      <c r="A118" s="23"/>
      <c r="B118" s="3" t="s">
        <v>66</v>
      </c>
      <c r="C118" s="8"/>
      <c r="D118" s="8"/>
      <c r="E118" s="8"/>
      <c r="F118" s="9"/>
      <c r="G118" s="10"/>
      <c r="H118" s="77" t="s">
        <v>130</v>
      </c>
      <c r="I118" s="78" t="s">
        <v>126</v>
      </c>
      <c r="J118" s="79"/>
      <c r="K118" s="79"/>
      <c r="L118" s="79"/>
      <c r="M118" s="79"/>
      <c r="N118" s="79"/>
      <c r="O118" s="79"/>
      <c r="P118" s="80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1" customFormat="1" ht="18.75" thickTop="1" thickBot="1" x14ac:dyDescent="0.35">
      <c r="A119" s="23"/>
      <c r="B119" s="3" t="s">
        <v>67</v>
      </c>
      <c r="C119" s="8"/>
      <c r="D119" s="8"/>
      <c r="E119" s="8"/>
      <c r="F119" s="9"/>
      <c r="G119" s="10"/>
      <c r="H119" s="77" t="s">
        <v>131</v>
      </c>
      <c r="I119" s="78" t="s">
        <v>127</v>
      </c>
      <c r="J119" s="79"/>
      <c r="K119" s="79"/>
      <c r="L119" s="79"/>
      <c r="M119" s="79"/>
      <c r="N119" s="79"/>
      <c r="O119" s="79"/>
      <c r="P119" s="80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s="1" customFormat="1" ht="15.75" thickTop="1" thickBot="1" x14ac:dyDescent="0.25">
      <c r="A120" s="23"/>
      <c r="B120" s="3" t="s">
        <v>68</v>
      </c>
      <c r="C120" s="8"/>
      <c r="D120" s="8"/>
      <c r="E120" s="8"/>
      <c r="F120" s="9"/>
      <c r="G120" s="10"/>
      <c r="H120" s="84" t="s">
        <v>2</v>
      </c>
      <c r="I120" s="85" t="s">
        <v>139</v>
      </c>
      <c r="J120" s="86"/>
      <c r="K120" s="86"/>
      <c r="L120" s="86"/>
      <c r="M120" s="86" t="s">
        <v>155</v>
      </c>
      <c r="N120" s="86"/>
      <c r="O120" s="86"/>
      <c r="P120" s="87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s="1" customFormat="1" ht="18.75" thickTop="1" thickBot="1" x14ac:dyDescent="0.35">
      <c r="A121" s="23"/>
      <c r="B121" s="3" t="s">
        <v>69</v>
      </c>
      <c r="C121" s="8"/>
      <c r="D121" s="8"/>
      <c r="E121" s="8"/>
      <c r="F121" s="9"/>
      <c r="G121" s="10"/>
      <c r="H121" s="94"/>
      <c r="I121" s="88"/>
      <c r="J121" s="10"/>
      <c r="K121" s="10"/>
      <c r="L121" s="10"/>
      <c r="M121" s="44" t="s">
        <v>156</v>
      </c>
      <c r="N121" s="44"/>
      <c r="O121" s="10"/>
      <c r="P121" s="89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s="1" customFormat="1" ht="18.75" thickTop="1" thickBot="1" x14ac:dyDescent="0.35">
      <c r="A122" s="23"/>
      <c r="B122" s="3" t="s">
        <v>70</v>
      </c>
      <c r="C122" s="8"/>
      <c r="D122" s="8"/>
      <c r="E122" s="8"/>
      <c r="F122" s="9"/>
      <c r="G122" s="10"/>
      <c r="H122" s="95"/>
      <c r="I122" s="90"/>
      <c r="J122" s="91"/>
      <c r="K122" s="91"/>
      <c r="L122" s="91"/>
      <c r="M122" s="92" t="s">
        <v>157</v>
      </c>
      <c r="N122" s="92"/>
      <c r="O122" s="91"/>
      <c r="P122" s="9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s="1" customFormat="1" ht="18.75" thickTop="1" thickBot="1" x14ac:dyDescent="0.35">
      <c r="A123" s="23"/>
      <c r="B123" s="3" t="s">
        <v>71</v>
      </c>
      <c r="C123" s="8"/>
      <c r="D123" s="8"/>
      <c r="E123" s="8"/>
      <c r="F123" s="9"/>
      <c r="G123" s="10"/>
      <c r="H123" s="77" t="s">
        <v>132</v>
      </c>
      <c r="I123" s="78" t="s">
        <v>128</v>
      </c>
      <c r="J123" s="79"/>
      <c r="K123" s="79"/>
      <c r="L123" s="79"/>
      <c r="M123" s="79"/>
      <c r="N123" s="79"/>
      <c r="O123" s="79"/>
      <c r="P123" s="80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s="1" customFormat="1" ht="18.75" thickTop="1" thickBot="1" x14ac:dyDescent="0.35">
      <c r="A124" s="23"/>
      <c r="B124" s="4" t="s">
        <v>72</v>
      </c>
      <c r="C124" s="11"/>
      <c r="D124" s="11"/>
      <c r="E124" s="11"/>
      <c r="F124" s="12"/>
      <c r="G124" s="10"/>
      <c r="H124" s="77" t="s">
        <v>133</v>
      </c>
      <c r="I124" s="78" t="s">
        <v>150</v>
      </c>
      <c r="J124" s="79"/>
      <c r="K124" s="79"/>
      <c r="L124" s="79"/>
      <c r="M124" s="79"/>
      <c r="N124" s="79"/>
      <c r="O124" s="79"/>
      <c r="P124" s="80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s="1" customFormat="1" ht="18.75" thickTop="1" thickBot="1" x14ac:dyDescent="0.35">
      <c r="A125" s="23"/>
      <c r="B125" s="13"/>
      <c r="C125" s="10"/>
      <c r="D125" s="10"/>
      <c r="E125" s="10"/>
      <c r="F125" s="14"/>
      <c r="G125" s="10"/>
      <c r="H125" s="81" t="s">
        <v>134</v>
      </c>
      <c r="I125" s="78" t="s">
        <v>158</v>
      </c>
      <c r="J125" s="79"/>
      <c r="K125" s="79"/>
      <c r="L125" s="79"/>
      <c r="M125" s="79"/>
      <c r="N125" s="79"/>
      <c r="O125" s="79"/>
      <c r="P125" s="80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s="1" customFormat="1" ht="18.75" thickTop="1" thickBot="1" x14ac:dyDescent="0.35">
      <c r="A126" s="23"/>
      <c r="B126" s="13" t="s">
        <v>73</v>
      </c>
      <c r="C126" s="10"/>
      <c r="D126" s="10"/>
      <c r="E126" s="10"/>
      <c r="F126" s="14"/>
      <c r="G126" s="10"/>
      <c r="H126" s="77" t="s">
        <v>135</v>
      </c>
      <c r="I126" s="78" t="s">
        <v>151</v>
      </c>
      <c r="J126" s="79"/>
      <c r="K126" s="79"/>
      <c r="L126" s="79"/>
      <c r="M126" s="79"/>
      <c r="N126" s="79"/>
      <c r="O126" s="79"/>
      <c r="P126" s="80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s="1" customFormat="1" ht="18.75" thickTop="1" thickBot="1" x14ac:dyDescent="0.35">
      <c r="A127" s="23"/>
      <c r="B127" s="13" t="s">
        <v>74</v>
      </c>
      <c r="C127" s="10"/>
      <c r="D127" s="10"/>
      <c r="E127" s="10"/>
      <c r="F127" s="14"/>
      <c r="G127" s="10"/>
      <c r="H127" s="77" t="s">
        <v>136</v>
      </c>
      <c r="I127" s="78" t="s">
        <v>152</v>
      </c>
      <c r="J127" s="79"/>
      <c r="K127" s="79"/>
      <c r="L127" s="79"/>
      <c r="M127" s="79"/>
      <c r="N127" s="79"/>
      <c r="O127" s="79"/>
      <c r="P127" s="80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23" customFormat="1" ht="18.75" thickTop="1" thickBot="1" x14ac:dyDescent="0.35">
      <c r="B128" s="13" t="s">
        <v>75</v>
      </c>
      <c r="C128" s="10"/>
      <c r="D128" s="10"/>
      <c r="E128" s="10"/>
      <c r="F128" s="14"/>
      <c r="G128" s="10"/>
      <c r="H128" s="81" t="s">
        <v>137</v>
      </c>
      <c r="I128" s="78" t="s">
        <v>153</v>
      </c>
      <c r="J128" s="79"/>
      <c r="K128" s="79"/>
      <c r="L128" s="79"/>
      <c r="M128" s="79"/>
      <c r="N128" s="79"/>
      <c r="O128" s="79"/>
      <c r="P128" s="80"/>
    </row>
    <row r="129" spans="2:16" s="23" customFormat="1" ht="18.75" thickTop="1" thickBot="1" x14ac:dyDescent="0.35">
      <c r="B129" s="13" t="s">
        <v>76</v>
      </c>
      <c r="C129" s="10"/>
      <c r="D129" s="10"/>
      <c r="E129" s="10"/>
      <c r="F129" s="14"/>
      <c r="H129" s="82" t="s">
        <v>138</v>
      </c>
      <c r="I129" s="78" t="s">
        <v>154</v>
      </c>
      <c r="J129" s="79"/>
      <c r="K129" s="79"/>
      <c r="L129" s="79"/>
      <c r="M129" s="79"/>
      <c r="N129" s="79"/>
      <c r="O129" s="79"/>
      <c r="P129" s="83"/>
    </row>
    <row r="130" spans="2:16" s="23" customFormat="1" ht="13.5" thickTop="1" x14ac:dyDescent="0.2">
      <c r="B130" s="13"/>
      <c r="C130" s="10"/>
      <c r="D130" s="10"/>
      <c r="E130" s="10"/>
      <c r="F130" s="14"/>
      <c r="M130" s="10"/>
      <c r="N130" s="10"/>
      <c r="O130" s="10"/>
    </row>
    <row r="131" spans="2:16" s="23" customFormat="1" x14ac:dyDescent="0.2">
      <c r="B131" s="13" t="s">
        <v>77</v>
      </c>
      <c r="C131" s="10"/>
      <c r="D131" s="10"/>
      <c r="E131" s="10"/>
      <c r="F131" s="14"/>
      <c r="M131" s="10"/>
      <c r="N131" s="10"/>
      <c r="O131" s="10"/>
    </row>
    <row r="132" spans="2:16" s="23" customFormat="1" x14ac:dyDescent="0.2">
      <c r="B132" s="13" t="s">
        <v>78</v>
      </c>
      <c r="C132" s="10"/>
      <c r="D132" s="10"/>
      <c r="E132" s="10"/>
      <c r="F132" s="14"/>
    </row>
    <row r="133" spans="2:16" s="23" customFormat="1" x14ac:dyDescent="0.2">
      <c r="B133" s="13" t="s">
        <v>79</v>
      </c>
      <c r="C133" s="10"/>
      <c r="D133" s="10"/>
      <c r="E133" s="10"/>
      <c r="F133" s="14"/>
    </row>
    <row r="134" spans="2:16" s="23" customFormat="1" x14ac:dyDescent="0.2">
      <c r="B134" s="13" t="s">
        <v>80</v>
      </c>
      <c r="C134" s="10"/>
      <c r="D134" s="10"/>
      <c r="E134" s="10"/>
      <c r="F134" s="14"/>
    </row>
    <row r="135" spans="2:16" s="23" customFormat="1" x14ac:dyDescent="0.2">
      <c r="B135" s="13"/>
      <c r="C135" s="10"/>
      <c r="D135" s="10"/>
      <c r="E135" s="10"/>
      <c r="F135" s="14"/>
    </row>
    <row r="136" spans="2:16" s="23" customFormat="1" x14ac:dyDescent="0.2">
      <c r="B136" s="13" t="s">
        <v>81</v>
      </c>
      <c r="C136" s="10"/>
      <c r="D136" s="10"/>
      <c r="E136" s="10"/>
      <c r="F136" s="14"/>
    </row>
    <row r="137" spans="2:16" s="23" customFormat="1" x14ac:dyDescent="0.2">
      <c r="B137" s="13" t="s">
        <v>82</v>
      </c>
      <c r="C137" s="10"/>
      <c r="D137" s="10"/>
      <c r="E137" s="10"/>
      <c r="F137" s="14"/>
    </row>
    <row r="138" spans="2:16" s="23" customFormat="1" x14ac:dyDescent="0.2">
      <c r="B138" s="13" t="s">
        <v>83</v>
      </c>
      <c r="C138" s="10"/>
      <c r="D138" s="10"/>
      <c r="E138" s="10"/>
      <c r="F138" s="14"/>
    </row>
    <row r="139" spans="2:16" s="23" customFormat="1" ht="13.5" thickBot="1" x14ac:dyDescent="0.25">
      <c r="B139" s="15" t="s">
        <v>84</v>
      </c>
      <c r="C139" s="16"/>
      <c r="D139" s="16"/>
      <c r="E139" s="16"/>
      <c r="F139" s="17"/>
    </row>
    <row r="140" spans="2:16" s="23" customFormat="1" ht="13.5" thickTop="1" x14ac:dyDescent="0.2">
      <c r="B140" s="4" t="s">
        <v>85</v>
      </c>
      <c r="C140" s="11"/>
      <c r="D140" s="11"/>
      <c r="E140" s="11"/>
      <c r="F140" s="12"/>
    </row>
    <row r="141" spans="2:16" s="23" customFormat="1" x14ac:dyDescent="0.2">
      <c r="B141" s="13" t="s">
        <v>86</v>
      </c>
      <c r="C141" s="10"/>
      <c r="D141" s="10"/>
      <c r="E141" s="10"/>
      <c r="F141" s="14"/>
    </row>
    <row r="142" spans="2:16" s="23" customFormat="1" x14ac:dyDescent="0.2">
      <c r="B142" s="13" t="s">
        <v>87</v>
      </c>
      <c r="C142" s="10"/>
      <c r="D142" s="10"/>
      <c r="E142" s="10"/>
      <c r="F142" s="14"/>
    </row>
    <row r="143" spans="2:16" s="23" customFormat="1" ht="13.5" thickBot="1" x14ac:dyDescent="0.25">
      <c r="B143" s="15" t="s">
        <v>88</v>
      </c>
      <c r="C143" s="16"/>
      <c r="D143" s="16"/>
      <c r="E143" s="16"/>
      <c r="F143" s="17"/>
    </row>
    <row r="144" spans="2:16" s="23" customFormat="1" ht="13.5" thickTop="1" x14ac:dyDescent="0.2">
      <c r="B144" s="4" t="s">
        <v>89</v>
      </c>
      <c r="C144" s="11"/>
      <c r="D144" s="11"/>
      <c r="E144" s="11"/>
      <c r="F144" s="12"/>
    </row>
    <row r="145" spans="2:6" s="23" customFormat="1" x14ac:dyDescent="0.2">
      <c r="B145" s="13" t="s">
        <v>90</v>
      </c>
      <c r="C145" s="10"/>
      <c r="D145" s="10"/>
      <c r="E145" s="10"/>
      <c r="F145" s="14"/>
    </row>
    <row r="146" spans="2:6" s="23" customFormat="1" x14ac:dyDescent="0.2">
      <c r="B146" s="13" t="s">
        <v>91</v>
      </c>
      <c r="C146" s="10"/>
      <c r="D146" s="10"/>
      <c r="E146" s="10"/>
      <c r="F146" s="14"/>
    </row>
    <row r="147" spans="2:6" s="23" customFormat="1" x14ac:dyDescent="0.2">
      <c r="B147" s="13" t="s">
        <v>92</v>
      </c>
      <c r="C147" s="10"/>
      <c r="D147" s="10"/>
      <c r="E147" s="10"/>
      <c r="F147" s="14"/>
    </row>
    <row r="148" spans="2:6" s="23" customFormat="1" ht="13.5" thickBot="1" x14ac:dyDescent="0.25">
      <c r="B148" s="15" t="s">
        <v>93</v>
      </c>
      <c r="C148" s="16"/>
      <c r="D148" s="16"/>
      <c r="E148" s="16"/>
      <c r="F148" s="17"/>
    </row>
    <row r="149" spans="2:6" s="23" customFormat="1" ht="13.5" thickTop="1" x14ac:dyDescent="0.2">
      <c r="B149" s="4" t="s">
        <v>94</v>
      </c>
      <c r="C149" s="11"/>
      <c r="D149" s="11"/>
      <c r="E149" s="11"/>
      <c r="F149" s="12"/>
    </row>
    <row r="150" spans="2:6" s="23" customFormat="1" x14ac:dyDescent="0.2">
      <c r="B150" s="13" t="s">
        <v>95</v>
      </c>
      <c r="C150" s="10"/>
      <c r="D150" s="10"/>
      <c r="E150" s="10"/>
      <c r="F150" s="14"/>
    </row>
    <row r="151" spans="2:6" s="23" customFormat="1" x14ac:dyDescent="0.2">
      <c r="B151" s="13" t="s">
        <v>96</v>
      </c>
      <c r="C151" s="10"/>
      <c r="D151" s="10"/>
      <c r="E151" s="10"/>
      <c r="F151" s="14"/>
    </row>
    <row r="152" spans="2:6" s="23" customFormat="1" ht="13.5" thickBot="1" x14ac:dyDescent="0.25">
      <c r="B152" s="15" t="s">
        <v>97</v>
      </c>
      <c r="C152" s="16"/>
      <c r="D152" s="16"/>
      <c r="E152" s="16"/>
      <c r="F152" s="17"/>
    </row>
    <row r="153" spans="2:6" s="23" customFormat="1" ht="13.5" thickTop="1" x14ac:dyDescent="0.2">
      <c r="B153" s="4" t="s">
        <v>98</v>
      </c>
      <c r="C153" s="11"/>
      <c r="D153" s="11"/>
      <c r="E153" s="11"/>
      <c r="F153" s="12"/>
    </row>
    <row r="154" spans="2:6" s="23" customFormat="1" x14ac:dyDescent="0.2">
      <c r="B154" s="13" t="s">
        <v>99</v>
      </c>
      <c r="C154" s="10"/>
      <c r="D154" s="10"/>
      <c r="E154" s="10"/>
      <c r="F154" s="14"/>
    </row>
    <row r="155" spans="2:6" s="23" customFormat="1" x14ac:dyDescent="0.2">
      <c r="B155" s="13" t="s">
        <v>100</v>
      </c>
      <c r="C155" s="10"/>
      <c r="D155" s="10"/>
      <c r="E155" s="10"/>
      <c r="F155" s="14"/>
    </row>
    <row r="156" spans="2:6" s="23" customFormat="1" ht="13.5" thickBot="1" x14ac:dyDescent="0.25">
      <c r="B156" s="15" t="s">
        <v>101</v>
      </c>
      <c r="C156" s="16"/>
      <c r="D156" s="16"/>
      <c r="E156" s="16"/>
      <c r="F156" s="17"/>
    </row>
    <row r="157" spans="2:6" s="23" customFormat="1" ht="13.5" thickTop="1" x14ac:dyDescent="0.2">
      <c r="B157" s="4" t="s">
        <v>102</v>
      </c>
      <c r="C157" s="11"/>
      <c r="D157" s="11"/>
      <c r="E157" s="11"/>
      <c r="F157" s="12"/>
    </row>
    <row r="158" spans="2:6" s="23" customFormat="1" x14ac:dyDescent="0.2">
      <c r="B158" s="13" t="s">
        <v>103</v>
      </c>
      <c r="C158" s="10"/>
      <c r="D158" s="10"/>
      <c r="E158" s="10"/>
      <c r="F158" s="14"/>
    </row>
    <row r="159" spans="2:6" s="23" customFormat="1" x14ac:dyDescent="0.2">
      <c r="B159" s="13" t="s">
        <v>104</v>
      </c>
      <c r="C159" s="10"/>
      <c r="D159" s="10"/>
      <c r="E159" s="10"/>
      <c r="F159" s="14"/>
    </row>
    <row r="160" spans="2:6" s="23" customFormat="1" ht="13.5" thickBot="1" x14ac:dyDescent="0.25">
      <c r="B160" s="15" t="s">
        <v>105</v>
      </c>
      <c r="C160" s="16"/>
      <c r="D160" s="16"/>
      <c r="E160" s="16"/>
      <c r="F160" s="17"/>
    </row>
    <row r="161" spans="2:11" s="23" customFormat="1" ht="13.5" thickTop="1" x14ac:dyDescent="0.2">
      <c r="B161" s="4" t="s">
        <v>106</v>
      </c>
      <c r="C161" s="11"/>
      <c r="D161" s="11"/>
      <c r="E161" s="11"/>
      <c r="F161" s="12"/>
    </row>
    <row r="162" spans="2:11" s="23" customFormat="1" x14ac:dyDescent="0.2">
      <c r="B162" s="13" t="s">
        <v>107</v>
      </c>
      <c r="C162" s="10"/>
      <c r="D162" s="10"/>
      <c r="E162" s="10"/>
      <c r="F162" s="14"/>
    </row>
    <row r="163" spans="2:11" s="23" customFormat="1" x14ac:dyDescent="0.2">
      <c r="B163" s="13" t="s">
        <v>108</v>
      </c>
      <c r="C163" s="10"/>
      <c r="D163" s="10"/>
      <c r="E163" s="10"/>
      <c r="F163" s="14"/>
    </row>
    <row r="164" spans="2:11" s="23" customFormat="1" ht="13.5" thickBot="1" x14ac:dyDescent="0.25">
      <c r="B164" s="15" t="s">
        <v>109</v>
      </c>
      <c r="C164" s="16"/>
      <c r="D164" s="16"/>
      <c r="E164" s="16"/>
      <c r="F164" s="17"/>
    </row>
    <row r="165" spans="2:11" s="23" customFormat="1" ht="13.5" thickTop="1" x14ac:dyDescent="0.2">
      <c r="B165" s="10"/>
      <c r="C165" s="10"/>
      <c r="D165" s="10"/>
      <c r="E165" s="10"/>
      <c r="F165" s="10"/>
    </row>
    <row r="166" spans="2:11" s="23" customFormat="1" x14ac:dyDescent="0.2">
      <c r="B166" s="18" t="s">
        <v>110</v>
      </c>
      <c r="C166" s="10"/>
      <c r="D166" s="10"/>
      <c r="E166" s="10"/>
      <c r="F166" s="10"/>
    </row>
    <row r="167" spans="2:11" s="23" customFormat="1" x14ac:dyDescent="0.2">
      <c r="B167" s="10"/>
      <c r="C167" s="10"/>
      <c r="D167" s="10"/>
      <c r="E167" s="10"/>
      <c r="F167" s="10"/>
    </row>
    <row r="168" spans="2:11" s="23" customFormat="1" ht="18" x14ac:dyDescent="0.25">
      <c r="B168" s="145" t="s">
        <v>286</v>
      </c>
      <c r="C168" s="10"/>
      <c r="D168" s="10"/>
      <c r="E168" s="10"/>
      <c r="F168" s="10"/>
    </row>
    <row r="169" spans="2:11" s="23" customFormat="1" ht="13.5" thickBot="1" x14ac:dyDescent="0.25">
      <c r="B169" s="10"/>
      <c r="C169" s="10"/>
      <c r="D169" s="10"/>
      <c r="E169" s="10"/>
      <c r="F169" s="10"/>
    </row>
    <row r="170" spans="2:11" s="23" customFormat="1" x14ac:dyDescent="0.2">
      <c r="B170" s="96" t="s">
        <v>160</v>
      </c>
      <c r="C170" s="97" t="s">
        <v>113</v>
      </c>
      <c r="D170" s="97" t="s">
        <v>114</v>
      </c>
      <c r="E170" s="97" t="s">
        <v>159</v>
      </c>
      <c r="F170" s="98" t="s">
        <v>160</v>
      </c>
      <c r="G170" s="97" t="s">
        <v>113</v>
      </c>
      <c r="H170" s="97" t="s">
        <v>114</v>
      </c>
      <c r="I170" s="99" t="s">
        <v>159</v>
      </c>
    </row>
    <row r="171" spans="2:11" s="23" customFormat="1" ht="25.5" x14ac:dyDescent="0.2">
      <c r="B171" s="131" t="s">
        <v>161</v>
      </c>
      <c r="C171" s="132">
        <v>8402</v>
      </c>
      <c r="D171" s="132">
        <v>7833</v>
      </c>
      <c r="E171" s="132">
        <v>16235</v>
      </c>
      <c r="F171" s="133" t="s">
        <v>162</v>
      </c>
      <c r="G171" s="132">
        <v>9200</v>
      </c>
      <c r="H171" s="132">
        <v>8575</v>
      </c>
      <c r="I171" s="134">
        <v>17775</v>
      </c>
      <c r="K171" s="100"/>
    </row>
    <row r="172" spans="2:11" s="23" customFormat="1" x14ac:dyDescent="0.2">
      <c r="B172" s="131" t="s">
        <v>163</v>
      </c>
      <c r="C172" s="132">
        <v>9112</v>
      </c>
      <c r="D172" s="132">
        <v>8541</v>
      </c>
      <c r="E172" s="132">
        <v>17653</v>
      </c>
      <c r="F172" s="133" t="s">
        <v>164</v>
      </c>
      <c r="G172" s="132">
        <v>9630</v>
      </c>
      <c r="H172" s="132">
        <v>9134</v>
      </c>
      <c r="I172" s="134">
        <v>18764</v>
      </c>
    </row>
    <row r="173" spans="2:11" s="23" customFormat="1" x14ac:dyDescent="0.2">
      <c r="B173" s="131" t="s">
        <v>165</v>
      </c>
      <c r="C173" s="132">
        <v>10216</v>
      </c>
      <c r="D173" s="132">
        <v>9645</v>
      </c>
      <c r="E173" s="132">
        <v>19861</v>
      </c>
      <c r="F173" s="133" t="s">
        <v>166</v>
      </c>
      <c r="G173" s="132">
        <v>10123</v>
      </c>
      <c r="H173" s="132">
        <v>9372</v>
      </c>
      <c r="I173" s="134">
        <v>19495</v>
      </c>
      <c r="J173" s="100"/>
    </row>
    <row r="174" spans="2:11" s="23" customFormat="1" x14ac:dyDescent="0.2">
      <c r="B174" s="131" t="s">
        <v>167</v>
      </c>
      <c r="C174" s="132">
        <v>10864</v>
      </c>
      <c r="D174" s="132">
        <v>10154</v>
      </c>
      <c r="E174" s="132">
        <v>21018</v>
      </c>
      <c r="F174" s="133" t="s">
        <v>168</v>
      </c>
      <c r="G174" s="132">
        <v>10605</v>
      </c>
      <c r="H174" s="132">
        <v>9748</v>
      </c>
      <c r="I174" s="134">
        <v>20353</v>
      </c>
    </row>
    <row r="175" spans="2:11" s="23" customFormat="1" x14ac:dyDescent="0.2">
      <c r="B175" s="131" t="s">
        <v>169</v>
      </c>
      <c r="C175" s="132">
        <v>9758</v>
      </c>
      <c r="D175" s="132">
        <v>9363</v>
      </c>
      <c r="E175" s="132">
        <v>19121</v>
      </c>
      <c r="F175" s="133" t="s">
        <v>170</v>
      </c>
      <c r="G175" s="132">
        <v>10132</v>
      </c>
      <c r="H175" s="132">
        <v>9492</v>
      </c>
      <c r="I175" s="134">
        <v>19624</v>
      </c>
      <c r="J175" s="100"/>
    </row>
    <row r="176" spans="2:11" s="23" customFormat="1" x14ac:dyDescent="0.2">
      <c r="B176" s="131" t="s">
        <v>171</v>
      </c>
      <c r="C176" s="132">
        <v>10189</v>
      </c>
      <c r="D176" s="132">
        <v>9501</v>
      </c>
      <c r="E176" s="132">
        <v>19690</v>
      </c>
      <c r="F176" s="133" t="s">
        <v>172</v>
      </c>
      <c r="G176" s="132">
        <v>9969</v>
      </c>
      <c r="H176" s="132">
        <v>9584</v>
      </c>
      <c r="I176" s="134">
        <v>19553</v>
      </c>
    </row>
    <row r="177" spans="1:42" s="23" customFormat="1" x14ac:dyDescent="0.2">
      <c r="B177" s="131" t="s">
        <v>173</v>
      </c>
      <c r="C177" s="132">
        <v>9939</v>
      </c>
      <c r="D177" s="132">
        <v>9296</v>
      </c>
      <c r="E177" s="132">
        <v>19235</v>
      </c>
      <c r="F177" s="133" t="s">
        <v>174</v>
      </c>
      <c r="G177" s="132">
        <v>9816</v>
      </c>
      <c r="H177" s="132">
        <v>9553</v>
      </c>
      <c r="I177" s="134">
        <v>19369</v>
      </c>
    </row>
    <row r="178" spans="1:42" s="23" customFormat="1" x14ac:dyDescent="0.2">
      <c r="B178" s="131" t="s">
        <v>175</v>
      </c>
      <c r="C178" s="132">
        <v>10150</v>
      </c>
      <c r="D178" s="132">
        <v>9649</v>
      </c>
      <c r="E178" s="132">
        <v>19799</v>
      </c>
      <c r="F178" s="133" t="s">
        <v>176</v>
      </c>
      <c r="G178" s="132">
        <v>9274</v>
      </c>
      <c r="H178" s="132">
        <v>9023</v>
      </c>
      <c r="I178" s="134">
        <v>18297</v>
      </c>
      <c r="J178" s="100"/>
    </row>
    <row r="179" spans="1:42" s="23" customFormat="1" x14ac:dyDescent="0.2">
      <c r="B179" s="131" t="s">
        <v>177</v>
      </c>
      <c r="C179" s="132">
        <v>9212</v>
      </c>
      <c r="D179" s="132">
        <v>8920</v>
      </c>
      <c r="E179" s="132">
        <v>18132</v>
      </c>
      <c r="F179" s="133" t="s">
        <v>178</v>
      </c>
      <c r="G179" s="132">
        <v>9257</v>
      </c>
      <c r="H179" s="132">
        <v>8761</v>
      </c>
      <c r="I179" s="134">
        <v>18018</v>
      </c>
    </row>
    <row r="180" spans="1:42" s="23" customFormat="1" x14ac:dyDescent="0.2">
      <c r="B180" s="131" t="s">
        <v>179</v>
      </c>
      <c r="C180" s="132">
        <v>9382</v>
      </c>
      <c r="D180" s="132">
        <v>9273</v>
      </c>
      <c r="E180" s="132">
        <v>18655</v>
      </c>
      <c r="F180" s="133" t="s">
        <v>180</v>
      </c>
      <c r="G180" s="132">
        <v>9689</v>
      </c>
      <c r="H180" s="132">
        <v>8860</v>
      </c>
      <c r="I180" s="134">
        <v>18549</v>
      </c>
      <c r="J180" s="100"/>
    </row>
    <row r="181" spans="1:42" s="23" customFormat="1" x14ac:dyDescent="0.2">
      <c r="B181" s="131" t="s">
        <v>181</v>
      </c>
      <c r="C181" s="132">
        <v>9924</v>
      </c>
      <c r="D181" s="132">
        <v>9408</v>
      </c>
      <c r="E181" s="132">
        <v>19332</v>
      </c>
      <c r="F181" s="133" t="s">
        <v>182</v>
      </c>
      <c r="G181" s="132">
        <v>14152</v>
      </c>
      <c r="H181" s="132">
        <v>10501</v>
      </c>
      <c r="I181" s="134">
        <v>24653</v>
      </c>
    </row>
    <row r="182" spans="1:42" s="23" customFormat="1" x14ac:dyDescent="0.2">
      <c r="B182" s="131" t="s">
        <v>183</v>
      </c>
      <c r="C182" s="132">
        <v>15264</v>
      </c>
      <c r="D182" s="132">
        <v>10723</v>
      </c>
      <c r="E182" s="132">
        <v>25987</v>
      </c>
      <c r="F182" s="133" t="s">
        <v>184</v>
      </c>
      <c r="G182" s="132">
        <v>12495</v>
      </c>
      <c r="H182" s="132">
        <v>10804</v>
      </c>
      <c r="I182" s="134">
        <v>23299</v>
      </c>
    </row>
    <row r="183" spans="1:42" s="23" customFormat="1" x14ac:dyDescent="0.2">
      <c r="B183" s="131" t="s">
        <v>185</v>
      </c>
      <c r="C183" s="132">
        <v>10849</v>
      </c>
      <c r="D183" s="132">
        <v>10172</v>
      </c>
      <c r="E183" s="132">
        <v>21021</v>
      </c>
      <c r="F183" s="133" t="s">
        <v>186</v>
      </c>
      <c r="G183" s="132">
        <v>10493</v>
      </c>
      <c r="H183" s="132">
        <v>10159</v>
      </c>
      <c r="I183" s="134">
        <v>20652</v>
      </c>
      <c r="J183" s="100"/>
    </row>
    <row r="184" spans="1:42" s="23" customFormat="1" x14ac:dyDescent="0.2">
      <c r="B184" s="131" t="s">
        <v>187</v>
      </c>
      <c r="C184" s="132">
        <v>10512</v>
      </c>
      <c r="D184" s="132">
        <v>10765</v>
      </c>
      <c r="E184" s="132">
        <v>21277</v>
      </c>
      <c r="F184" s="133" t="s">
        <v>188</v>
      </c>
      <c r="G184" s="132">
        <v>10909</v>
      </c>
      <c r="H184" s="132">
        <v>11113</v>
      </c>
      <c r="I184" s="134">
        <v>22022</v>
      </c>
    </row>
    <row r="185" spans="1:42" s="23" customFormat="1" x14ac:dyDescent="0.2">
      <c r="B185" s="131" t="s">
        <v>189</v>
      </c>
      <c r="C185" s="132">
        <v>10664</v>
      </c>
      <c r="D185" s="132">
        <v>11152</v>
      </c>
      <c r="E185" s="132">
        <v>21816</v>
      </c>
      <c r="F185" s="133" t="s">
        <v>190</v>
      </c>
      <c r="G185" s="132">
        <v>10632</v>
      </c>
      <c r="H185" s="132">
        <v>10934</v>
      </c>
      <c r="I185" s="134">
        <v>21566</v>
      </c>
      <c r="J185" s="100"/>
    </row>
    <row r="186" spans="1:42" s="23" customFormat="1" x14ac:dyDescent="0.2">
      <c r="B186" s="131" t="s">
        <v>191</v>
      </c>
      <c r="C186" s="132">
        <v>10441</v>
      </c>
      <c r="D186" s="132">
        <v>10953</v>
      </c>
      <c r="E186" s="132">
        <v>21394</v>
      </c>
      <c r="F186" s="133" t="s">
        <v>192</v>
      </c>
      <c r="G186" s="132">
        <v>9991</v>
      </c>
      <c r="H186" s="132">
        <v>10744</v>
      </c>
      <c r="I186" s="134">
        <v>20735</v>
      </c>
    </row>
    <row r="187" spans="1:42" s="23" customFormat="1" x14ac:dyDescent="0.2">
      <c r="B187" s="131" t="s">
        <v>193</v>
      </c>
      <c r="C187" s="132">
        <v>10679</v>
      </c>
      <c r="D187" s="132">
        <v>11617</v>
      </c>
      <c r="E187" s="132">
        <v>22296</v>
      </c>
      <c r="F187" s="133" t="s">
        <v>194</v>
      </c>
      <c r="G187" s="132">
        <v>11227</v>
      </c>
      <c r="H187" s="132">
        <v>12384</v>
      </c>
      <c r="I187" s="134">
        <v>23611</v>
      </c>
    </row>
    <row r="188" spans="1:42" s="23" customFormat="1" x14ac:dyDescent="0.2">
      <c r="B188" s="131" t="s">
        <v>195</v>
      </c>
      <c r="C188" s="132">
        <v>11541</v>
      </c>
      <c r="D188" s="132">
        <v>12477</v>
      </c>
      <c r="E188" s="132">
        <v>24018</v>
      </c>
      <c r="F188" s="133" t="s">
        <v>196</v>
      </c>
      <c r="G188" s="132">
        <v>12177</v>
      </c>
      <c r="H188" s="132">
        <v>13563</v>
      </c>
      <c r="I188" s="134">
        <v>25740</v>
      </c>
      <c r="J188" s="100"/>
    </row>
    <row r="189" spans="1:42" s="23" customFormat="1" x14ac:dyDescent="0.2">
      <c r="B189" s="131" t="s">
        <v>197</v>
      </c>
      <c r="C189" s="132">
        <v>12971</v>
      </c>
      <c r="D189" s="132">
        <v>14036</v>
      </c>
      <c r="E189" s="132">
        <v>27007</v>
      </c>
      <c r="F189" s="133" t="s">
        <v>198</v>
      </c>
      <c r="G189" s="132">
        <v>13352</v>
      </c>
      <c r="H189" s="132">
        <v>14024</v>
      </c>
      <c r="I189" s="134">
        <v>27376</v>
      </c>
      <c r="P189" s="1"/>
    </row>
    <row r="190" spans="1:42" s="1" customFormat="1" x14ac:dyDescent="0.2">
      <c r="A190" s="23"/>
      <c r="B190" s="131" t="s">
        <v>199</v>
      </c>
      <c r="C190" s="132">
        <v>13485</v>
      </c>
      <c r="D190" s="132">
        <v>14495</v>
      </c>
      <c r="E190" s="132">
        <v>27980</v>
      </c>
      <c r="F190" s="133" t="s">
        <v>200</v>
      </c>
      <c r="G190" s="132">
        <v>13986</v>
      </c>
      <c r="H190" s="132">
        <v>14322</v>
      </c>
      <c r="I190" s="134">
        <v>28308</v>
      </c>
      <c r="J190" s="100"/>
      <c r="K190" s="23"/>
      <c r="L190" s="23"/>
      <c r="M190" s="23"/>
      <c r="N190" s="23"/>
      <c r="O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s="1" customFormat="1" x14ac:dyDescent="0.2">
      <c r="A191" s="23"/>
      <c r="B191" s="131" t="s">
        <v>201</v>
      </c>
      <c r="C191" s="132">
        <v>12946</v>
      </c>
      <c r="D191" s="132">
        <v>13643</v>
      </c>
      <c r="E191" s="132">
        <v>26589</v>
      </c>
      <c r="F191" s="133" t="s">
        <v>202</v>
      </c>
      <c r="G191" s="132">
        <v>13365</v>
      </c>
      <c r="H191" s="132">
        <v>14050</v>
      </c>
      <c r="I191" s="134">
        <v>27415</v>
      </c>
      <c r="M191" s="23"/>
      <c r="N191" s="23"/>
      <c r="O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s="1" customFormat="1" x14ac:dyDescent="0.2">
      <c r="A192" s="23"/>
      <c r="B192" s="131" t="s">
        <v>203</v>
      </c>
      <c r="C192" s="132">
        <v>12944</v>
      </c>
      <c r="D192" s="132">
        <v>13882</v>
      </c>
      <c r="E192" s="132">
        <v>26826</v>
      </c>
      <c r="F192" s="133" t="s">
        <v>204</v>
      </c>
      <c r="G192" s="132">
        <v>12254</v>
      </c>
      <c r="H192" s="132">
        <v>13236</v>
      </c>
      <c r="I192" s="134">
        <v>25490</v>
      </c>
      <c r="M192" s="23"/>
      <c r="N192" s="23"/>
      <c r="O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s="1" customFormat="1" x14ac:dyDescent="0.2">
      <c r="A193" s="23"/>
      <c r="B193" s="131" t="s">
        <v>205</v>
      </c>
      <c r="C193" s="132">
        <v>11994</v>
      </c>
      <c r="D193" s="132">
        <v>13149</v>
      </c>
      <c r="E193" s="132">
        <v>25143</v>
      </c>
      <c r="F193" s="133" t="s">
        <v>206</v>
      </c>
      <c r="G193" s="132">
        <v>11512</v>
      </c>
      <c r="H193" s="132">
        <v>12562</v>
      </c>
      <c r="I193" s="134">
        <v>24074</v>
      </c>
      <c r="J193" s="102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s="1" customFormat="1" x14ac:dyDescent="0.2">
      <c r="A194" s="23"/>
      <c r="B194" s="131" t="s">
        <v>207</v>
      </c>
      <c r="C194" s="132">
        <v>11715</v>
      </c>
      <c r="D194" s="132">
        <v>13052</v>
      </c>
      <c r="E194" s="132">
        <v>24767</v>
      </c>
      <c r="F194" s="133" t="s">
        <v>208</v>
      </c>
      <c r="G194" s="132">
        <v>11919</v>
      </c>
      <c r="H194" s="132">
        <v>13321</v>
      </c>
      <c r="I194" s="134">
        <v>25240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s="1" customFormat="1" x14ac:dyDescent="0.2">
      <c r="A195" s="23"/>
      <c r="B195" s="131" t="s">
        <v>209</v>
      </c>
      <c r="C195" s="132">
        <v>11566</v>
      </c>
      <c r="D195" s="132">
        <v>12937</v>
      </c>
      <c r="E195" s="132">
        <v>24503</v>
      </c>
      <c r="F195" s="133" t="s">
        <v>210</v>
      </c>
      <c r="G195" s="132">
        <v>10905</v>
      </c>
      <c r="H195" s="132">
        <v>12399</v>
      </c>
      <c r="I195" s="134">
        <v>23304</v>
      </c>
      <c r="J195" s="102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s="1" customFormat="1" x14ac:dyDescent="0.2">
      <c r="A196" s="23"/>
      <c r="B196" s="131" t="s">
        <v>211</v>
      </c>
      <c r="C196" s="132">
        <v>11007</v>
      </c>
      <c r="D196" s="132">
        <v>12544</v>
      </c>
      <c r="E196" s="132">
        <v>23551</v>
      </c>
      <c r="F196" s="133" t="s">
        <v>212</v>
      </c>
      <c r="G196" s="132">
        <v>10559</v>
      </c>
      <c r="H196" s="132">
        <v>11734</v>
      </c>
      <c r="I196" s="134">
        <v>22293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s="1" customFormat="1" x14ac:dyDescent="0.2">
      <c r="A197" s="23"/>
      <c r="B197" s="131" t="s">
        <v>213</v>
      </c>
      <c r="C197" s="132">
        <v>9997</v>
      </c>
      <c r="D197" s="132">
        <v>11468</v>
      </c>
      <c r="E197" s="132">
        <v>21465</v>
      </c>
      <c r="F197" s="133" t="s">
        <v>214</v>
      </c>
      <c r="G197" s="132">
        <v>9857</v>
      </c>
      <c r="H197" s="132">
        <v>11654</v>
      </c>
      <c r="I197" s="134">
        <v>21511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s="1" customFormat="1" x14ac:dyDescent="0.2">
      <c r="A198" s="23"/>
      <c r="B198" s="131" t="s">
        <v>215</v>
      </c>
      <c r="C198" s="132">
        <v>9612</v>
      </c>
      <c r="D198" s="132">
        <v>11033</v>
      </c>
      <c r="E198" s="132">
        <v>20645</v>
      </c>
      <c r="F198" s="133" t="s">
        <v>216</v>
      </c>
      <c r="G198" s="132">
        <v>8815</v>
      </c>
      <c r="H198" s="132">
        <v>10470</v>
      </c>
      <c r="I198" s="134">
        <v>19285</v>
      </c>
      <c r="J198" s="102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s="1" customFormat="1" x14ac:dyDescent="0.2">
      <c r="A199" s="23"/>
      <c r="B199" s="131" t="s">
        <v>217</v>
      </c>
      <c r="C199" s="132">
        <v>8608</v>
      </c>
      <c r="D199" s="132">
        <v>9887</v>
      </c>
      <c r="E199" s="132">
        <v>18495</v>
      </c>
      <c r="F199" s="133" t="s">
        <v>218</v>
      </c>
      <c r="G199" s="132">
        <v>8152</v>
      </c>
      <c r="H199" s="132">
        <v>9536</v>
      </c>
      <c r="I199" s="134">
        <v>17688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s="1" customFormat="1" x14ac:dyDescent="0.2">
      <c r="A200" s="23"/>
      <c r="B200" s="131" t="s">
        <v>219</v>
      </c>
      <c r="C200" s="132">
        <v>7909</v>
      </c>
      <c r="D200" s="132">
        <v>9387</v>
      </c>
      <c r="E200" s="132">
        <v>17296</v>
      </c>
      <c r="F200" s="133" t="s">
        <v>220</v>
      </c>
      <c r="G200" s="132">
        <v>7053</v>
      </c>
      <c r="H200" s="132">
        <v>8800</v>
      </c>
      <c r="I200" s="134">
        <v>15853</v>
      </c>
      <c r="J200" s="102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s="1" customFormat="1" x14ac:dyDescent="0.2">
      <c r="A201" s="23"/>
      <c r="B201" s="131" t="s">
        <v>221</v>
      </c>
      <c r="C201" s="132">
        <v>6537</v>
      </c>
      <c r="D201" s="132">
        <v>8071</v>
      </c>
      <c r="E201" s="132">
        <v>14608</v>
      </c>
      <c r="F201" s="133" t="s">
        <v>222</v>
      </c>
      <c r="G201" s="132">
        <v>6071</v>
      </c>
      <c r="H201" s="132">
        <v>7628</v>
      </c>
      <c r="I201" s="134">
        <v>13699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s="1" customFormat="1" x14ac:dyDescent="0.2">
      <c r="A202" s="23"/>
      <c r="B202" s="131" t="s">
        <v>223</v>
      </c>
      <c r="C202" s="132">
        <v>5492</v>
      </c>
      <c r="D202" s="132">
        <v>6939</v>
      </c>
      <c r="E202" s="132">
        <v>12431</v>
      </c>
      <c r="F202" s="133" t="s">
        <v>224</v>
      </c>
      <c r="G202" s="132">
        <v>5021</v>
      </c>
      <c r="H202" s="132">
        <v>6352</v>
      </c>
      <c r="I202" s="134">
        <v>11373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s="1" customFormat="1" x14ac:dyDescent="0.2">
      <c r="A203" s="23"/>
      <c r="B203" s="131" t="s">
        <v>225</v>
      </c>
      <c r="C203" s="132">
        <v>5078</v>
      </c>
      <c r="D203" s="132">
        <v>6658</v>
      </c>
      <c r="E203" s="132">
        <v>11736</v>
      </c>
      <c r="F203" s="133" t="s">
        <v>226</v>
      </c>
      <c r="G203" s="132">
        <v>4584</v>
      </c>
      <c r="H203" s="132">
        <v>6114</v>
      </c>
      <c r="I203" s="134">
        <v>10698</v>
      </c>
      <c r="J203" s="102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s="1" customFormat="1" x14ac:dyDescent="0.2">
      <c r="A204" s="23"/>
      <c r="B204" s="131" t="s">
        <v>227</v>
      </c>
      <c r="C204" s="132">
        <v>4364</v>
      </c>
      <c r="D204" s="132">
        <v>5906</v>
      </c>
      <c r="E204" s="132">
        <v>10270</v>
      </c>
      <c r="F204" s="133" t="s">
        <v>228</v>
      </c>
      <c r="G204" s="132">
        <v>4054</v>
      </c>
      <c r="H204" s="132">
        <v>5441</v>
      </c>
      <c r="I204" s="134">
        <v>9495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s="1" customFormat="1" ht="14.25" x14ac:dyDescent="0.2">
      <c r="A205" s="23"/>
      <c r="B205" s="131" t="s">
        <v>229</v>
      </c>
      <c r="C205" s="132">
        <v>3816</v>
      </c>
      <c r="D205" s="132">
        <v>5013</v>
      </c>
      <c r="E205" s="132">
        <v>8829</v>
      </c>
      <c r="F205" s="133" t="s">
        <v>230</v>
      </c>
      <c r="G205" s="132">
        <v>3535</v>
      </c>
      <c r="H205" s="132">
        <v>4882</v>
      </c>
      <c r="I205" s="134">
        <v>8417</v>
      </c>
      <c r="J205" s="102"/>
      <c r="P205" s="19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14.25" x14ac:dyDescent="0.2">
      <c r="A206" s="22"/>
      <c r="B206" s="131" t="s">
        <v>231</v>
      </c>
      <c r="C206" s="132">
        <v>3123</v>
      </c>
      <c r="D206" s="132">
        <v>4326</v>
      </c>
      <c r="E206" s="132">
        <v>7449</v>
      </c>
      <c r="F206" s="133" t="s">
        <v>232</v>
      </c>
      <c r="G206" s="132">
        <v>2804</v>
      </c>
      <c r="H206" s="132">
        <v>3830</v>
      </c>
      <c r="I206" s="134">
        <v>6634</v>
      </c>
      <c r="J206" s="1"/>
      <c r="K206" s="1"/>
      <c r="L206" s="1"/>
      <c r="M206" s="1"/>
      <c r="N206" s="1"/>
      <c r="O206" s="1"/>
      <c r="P206" s="19"/>
    </row>
    <row r="207" spans="1:42" ht="14.25" x14ac:dyDescent="0.2">
      <c r="A207" s="22"/>
      <c r="B207" s="131" t="s">
        <v>233</v>
      </c>
      <c r="C207" s="132">
        <v>2791</v>
      </c>
      <c r="D207" s="132">
        <v>3552</v>
      </c>
      <c r="E207" s="132">
        <v>6343</v>
      </c>
      <c r="F207" s="133" t="s">
        <v>234</v>
      </c>
      <c r="G207" s="132">
        <v>2365</v>
      </c>
      <c r="H207" s="132">
        <v>3231</v>
      </c>
      <c r="I207" s="134">
        <v>5596</v>
      </c>
      <c r="J207" s="19"/>
      <c r="K207" s="19"/>
      <c r="L207" s="19"/>
      <c r="M207" s="1"/>
      <c r="N207" s="1"/>
      <c r="O207" s="1"/>
      <c r="P207" s="19"/>
    </row>
    <row r="208" spans="1:42" s="24" customFormat="1" ht="14.25" x14ac:dyDescent="0.2">
      <c r="A208" s="22"/>
      <c r="B208" s="131" t="s">
        <v>235</v>
      </c>
      <c r="C208" s="132">
        <v>2192</v>
      </c>
      <c r="D208" s="132">
        <v>3059</v>
      </c>
      <c r="E208" s="132">
        <v>5251</v>
      </c>
      <c r="F208" s="133" t="s">
        <v>236</v>
      </c>
      <c r="G208" s="132">
        <v>2146</v>
      </c>
      <c r="H208" s="132">
        <v>2935</v>
      </c>
      <c r="I208" s="134">
        <v>5081</v>
      </c>
      <c r="J208" s="103"/>
      <c r="K208" s="19"/>
      <c r="L208" s="19"/>
      <c r="M208" s="1"/>
      <c r="N208" s="1"/>
      <c r="O208" s="1"/>
      <c r="P208" s="19"/>
    </row>
    <row r="209" spans="1:16" s="24" customFormat="1" ht="14.25" x14ac:dyDescent="0.2">
      <c r="A209" s="22"/>
      <c r="B209" s="131" t="s">
        <v>237</v>
      </c>
      <c r="C209" s="132">
        <v>2000</v>
      </c>
      <c r="D209" s="132">
        <v>2756</v>
      </c>
      <c r="E209" s="132">
        <v>4756</v>
      </c>
      <c r="F209" s="133" t="s">
        <v>238</v>
      </c>
      <c r="G209" s="132">
        <v>1944</v>
      </c>
      <c r="H209" s="132">
        <v>2783</v>
      </c>
      <c r="I209" s="134">
        <v>4727</v>
      </c>
      <c r="J209" s="19"/>
      <c r="K209" s="19"/>
      <c r="L209" s="19"/>
      <c r="M209" s="19"/>
      <c r="N209" s="19"/>
      <c r="O209" s="19"/>
      <c r="P209" s="19"/>
    </row>
    <row r="210" spans="1:16" s="24" customFormat="1" ht="14.25" x14ac:dyDescent="0.2">
      <c r="A210" s="22"/>
      <c r="B210" s="131" t="s">
        <v>239</v>
      </c>
      <c r="C210" s="132">
        <v>1557</v>
      </c>
      <c r="D210" s="132">
        <v>2288</v>
      </c>
      <c r="E210" s="132">
        <v>3845</v>
      </c>
      <c r="F210" s="133" t="s">
        <v>240</v>
      </c>
      <c r="G210" s="132">
        <v>1662</v>
      </c>
      <c r="H210" s="132">
        <v>2350</v>
      </c>
      <c r="I210" s="134">
        <v>4012</v>
      </c>
      <c r="J210" s="103"/>
      <c r="K210" s="19"/>
      <c r="L210" s="19"/>
      <c r="M210" s="19"/>
      <c r="N210" s="19"/>
      <c r="O210" s="19"/>
      <c r="P210" s="19"/>
    </row>
    <row r="211" spans="1:16" s="24" customFormat="1" ht="14.25" x14ac:dyDescent="0.2">
      <c r="A211" s="22"/>
      <c r="B211" s="131" t="s">
        <v>241</v>
      </c>
      <c r="C211" s="132">
        <v>1601</v>
      </c>
      <c r="D211" s="132">
        <v>2170</v>
      </c>
      <c r="E211" s="132">
        <v>3771</v>
      </c>
      <c r="F211" s="133" t="s">
        <v>242</v>
      </c>
      <c r="G211" s="132">
        <v>1450</v>
      </c>
      <c r="H211" s="132">
        <v>2040</v>
      </c>
      <c r="I211" s="134">
        <v>3490</v>
      </c>
      <c r="J211" s="19"/>
      <c r="K211" s="19"/>
      <c r="L211" s="19"/>
      <c r="M211" s="19"/>
      <c r="N211" s="19"/>
      <c r="O211" s="19"/>
      <c r="P211" s="19"/>
    </row>
    <row r="212" spans="1:16" s="24" customFormat="1" ht="14.25" x14ac:dyDescent="0.2">
      <c r="A212" s="22"/>
      <c r="B212" s="131" t="s">
        <v>243</v>
      </c>
      <c r="C212" s="135">
        <v>1309</v>
      </c>
      <c r="D212" s="132">
        <v>1894</v>
      </c>
      <c r="E212" s="132">
        <v>3203</v>
      </c>
      <c r="F212" s="133" t="s">
        <v>244</v>
      </c>
      <c r="G212" s="135">
        <v>1075</v>
      </c>
      <c r="H212" s="132">
        <v>1681</v>
      </c>
      <c r="I212" s="134">
        <v>2756</v>
      </c>
      <c r="J212" s="19"/>
      <c r="K212" s="19"/>
      <c r="L212" s="19"/>
      <c r="M212" s="19"/>
      <c r="N212" s="19"/>
      <c r="O212" s="19"/>
      <c r="P212" s="19"/>
    </row>
    <row r="213" spans="1:16" s="24" customFormat="1" ht="14.25" x14ac:dyDescent="0.2">
      <c r="A213" s="22"/>
      <c r="B213" s="131" t="s">
        <v>245</v>
      </c>
      <c r="C213" s="135">
        <v>957</v>
      </c>
      <c r="D213" s="132">
        <v>1496</v>
      </c>
      <c r="E213" s="132">
        <v>2453</v>
      </c>
      <c r="F213" s="133" t="s">
        <v>246</v>
      </c>
      <c r="G213" s="135">
        <v>912</v>
      </c>
      <c r="H213" s="132">
        <v>1428</v>
      </c>
      <c r="I213" s="134">
        <v>2340</v>
      </c>
      <c r="J213" s="103"/>
      <c r="K213" s="19"/>
      <c r="L213" s="19"/>
      <c r="M213" s="19"/>
      <c r="N213" s="19"/>
      <c r="O213" s="19"/>
      <c r="P213" s="19"/>
    </row>
    <row r="214" spans="1:16" s="24" customFormat="1" ht="14.25" x14ac:dyDescent="0.2">
      <c r="A214" s="22"/>
      <c r="B214" s="131" t="s">
        <v>247</v>
      </c>
      <c r="C214" s="135">
        <v>771</v>
      </c>
      <c r="D214" s="135">
        <v>1153</v>
      </c>
      <c r="E214" s="132">
        <v>1924</v>
      </c>
      <c r="F214" s="133" t="s">
        <v>248</v>
      </c>
      <c r="G214" s="135">
        <v>629</v>
      </c>
      <c r="H214" s="135">
        <v>1006</v>
      </c>
      <c r="I214" s="134">
        <v>1635</v>
      </c>
      <c r="J214" s="19"/>
      <c r="K214" s="19"/>
      <c r="L214" s="19"/>
      <c r="M214" s="19"/>
      <c r="N214" s="19"/>
      <c r="O214" s="19"/>
      <c r="P214" s="19"/>
    </row>
    <row r="215" spans="1:16" s="24" customFormat="1" ht="14.25" x14ac:dyDescent="0.2">
      <c r="A215" s="22"/>
      <c r="B215" s="131" t="s">
        <v>249</v>
      </c>
      <c r="C215" s="135">
        <v>532</v>
      </c>
      <c r="D215" s="135">
        <v>870</v>
      </c>
      <c r="E215" s="132">
        <v>1402</v>
      </c>
      <c r="F215" s="133" t="s">
        <v>250</v>
      </c>
      <c r="G215" s="135">
        <v>449</v>
      </c>
      <c r="H215" s="135">
        <v>770</v>
      </c>
      <c r="I215" s="136">
        <v>1219</v>
      </c>
      <c r="J215" s="19"/>
      <c r="K215" s="19"/>
      <c r="L215" s="19"/>
      <c r="M215" s="19"/>
      <c r="N215" s="19"/>
      <c r="O215" s="19"/>
      <c r="P215" s="19"/>
    </row>
    <row r="216" spans="1:16" s="24" customFormat="1" ht="14.25" x14ac:dyDescent="0.2">
      <c r="A216" s="22"/>
      <c r="B216" s="131" t="s">
        <v>251</v>
      </c>
      <c r="C216" s="135">
        <v>394</v>
      </c>
      <c r="D216" s="135">
        <v>614</v>
      </c>
      <c r="E216" s="135">
        <v>1008</v>
      </c>
      <c r="F216" s="133" t="s">
        <v>252</v>
      </c>
      <c r="G216" s="135">
        <v>332</v>
      </c>
      <c r="H216" s="135">
        <v>554</v>
      </c>
      <c r="I216" s="136">
        <v>886</v>
      </c>
      <c r="J216" s="19"/>
      <c r="K216" s="19"/>
      <c r="L216" s="19"/>
      <c r="M216" s="19"/>
      <c r="N216" s="19"/>
      <c r="O216" s="19"/>
      <c r="P216" s="19"/>
    </row>
    <row r="217" spans="1:16" s="24" customFormat="1" ht="14.25" x14ac:dyDescent="0.2">
      <c r="A217" s="22"/>
      <c r="B217" s="131" t="s">
        <v>253</v>
      </c>
      <c r="C217" s="135">
        <v>245</v>
      </c>
      <c r="D217" s="135">
        <v>378</v>
      </c>
      <c r="E217" s="135">
        <v>623</v>
      </c>
      <c r="F217" s="133" t="s">
        <v>254</v>
      </c>
      <c r="G217" s="135">
        <v>213</v>
      </c>
      <c r="H217" s="135">
        <v>354</v>
      </c>
      <c r="I217" s="136">
        <v>567</v>
      </c>
      <c r="J217" s="19"/>
      <c r="K217" s="19"/>
      <c r="L217" s="19"/>
      <c r="M217" s="19"/>
      <c r="N217" s="19"/>
      <c r="O217" s="19"/>
      <c r="P217" s="19"/>
    </row>
    <row r="218" spans="1:16" s="24" customFormat="1" ht="14.25" x14ac:dyDescent="0.2">
      <c r="A218" s="22"/>
      <c r="B218" s="131" t="s">
        <v>255</v>
      </c>
      <c r="C218" s="135">
        <v>161</v>
      </c>
      <c r="D218" s="135">
        <v>267</v>
      </c>
      <c r="E218" s="135">
        <v>428</v>
      </c>
      <c r="F218" s="133" t="s">
        <v>256</v>
      </c>
      <c r="G218" s="135">
        <v>145</v>
      </c>
      <c r="H218" s="135">
        <v>218</v>
      </c>
      <c r="I218" s="136">
        <v>363</v>
      </c>
      <c r="J218" s="19"/>
      <c r="K218" s="19"/>
      <c r="L218" s="19"/>
      <c r="M218" s="19"/>
      <c r="N218" s="19"/>
      <c r="O218" s="19"/>
      <c r="P218" s="19"/>
    </row>
    <row r="219" spans="1:16" s="24" customFormat="1" ht="14.25" x14ac:dyDescent="0.2">
      <c r="A219" s="22"/>
      <c r="B219" s="131" t="s">
        <v>257</v>
      </c>
      <c r="C219" s="135">
        <v>117</v>
      </c>
      <c r="D219" s="135">
        <v>155</v>
      </c>
      <c r="E219" s="135">
        <v>272</v>
      </c>
      <c r="F219" s="133" t="s">
        <v>258</v>
      </c>
      <c r="G219" s="135">
        <v>103</v>
      </c>
      <c r="H219" s="135">
        <v>113</v>
      </c>
      <c r="I219" s="136">
        <v>216</v>
      </c>
      <c r="J219" s="19"/>
      <c r="K219" s="19"/>
      <c r="L219" s="19"/>
      <c r="M219" s="19"/>
      <c r="N219" s="19"/>
      <c r="O219" s="19"/>
      <c r="P219" s="19"/>
    </row>
    <row r="220" spans="1:16" s="24" customFormat="1" ht="14.25" x14ac:dyDescent="0.2">
      <c r="A220" s="22"/>
      <c r="B220" s="131" t="s">
        <v>259</v>
      </c>
      <c r="C220" s="135">
        <v>78</v>
      </c>
      <c r="D220" s="135">
        <v>97</v>
      </c>
      <c r="E220" s="135">
        <v>175</v>
      </c>
      <c r="F220" s="133" t="s">
        <v>260</v>
      </c>
      <c r="G220" s="135">
        <v>90</v>
      </c>
      <c r="H220" s="135">
        <v>77</v>
      </c>
      <c r="I220" s="136">
        <v>167</v>
      </c>
      <c r="J220" s="19"/>
      <c r="K220" s="19"/>
      <c r="L220" s="19"/>
      <c r="M220" s="19"/>
      <c r="N220" s="19"/>
      <c r="O220" s="19"/>
      <c r="P220" s="19"/>
    </row>
    <row r="221" spans="1:16" s="24" customFormat="1" ht="26.25" thickBot="1" x14ac:dyDescent="0.25">
      <c r="A221" s="22"/>
      <c r="B221" s="137" t="s">
        <v>261</v>
      </c>
      <c r="C221" s="138">
        <v>52</v>
      </c>
      <c r="D221" s="138">
        <v>65</v>
      </c>
      <c r="E221" s="138">
        <v>117</v>
      </c>
      <c r="F221" s="139" t="s">
        <v>262</v>
      </c>
      <c r="G221" s="138">
        <v>180</v>
      </c>
      <c r="H221" s="138">
        <v>160</v>
      </c>
      <c r="I221" s="140">
        <v>340</v>
      </c>
      <c r="J221" s="19"/>
      <c r="K221" s="19"/>
      <c r="L221" s="19"/>
      <c r="M221" s="19"/>
      <c r="N221" s="19"/>
      <c r="O221" s="19"/>
      <c r="P221" s="19"/>
    </row>
    <row r="222" spans="1:16" s="24" customFormat="1" ht="14.25" x14ac:dyDescent="0.2">
      <c r="A222" s="22"/>
      <c r="B222" s="21"/>
      <c r="C222" s="108">
        <f t="shared" ref="C222:D222" si="27">SUM(C171:C221)</f>
        <v>365019</v>
      </c>
      <c r="D222" s="115">
        <f t="shared" si="27"/>
        <v>386682</v>
      </c>
      <c r="E222" s="111">
        <f>SUM(E171:E221)</f>
        <v>751701</v>
      </c>
      <c r="F222" s="19"/>
      <c r="G222" s="108">
        <f t="shared" ref="G222:H222" si="28">SUM(G171:G221)</f>
        <v>361264</v>
      </c>
      <c r="H222" s="115">
        <f t="shared" si="28"/>
        <v>382359</v>
      </c>
      <c r="I222" s="111">
        <f>SUM(I171:I221)</f>
        <v>743623</v>
      </c>
      <c r="J222" s="19"/>
      <c r="K222" s="19"/>
      <c r="L222" s="19"/>
      <c r="M222" s="19"/>
      <c r="N222" s="19"/>
      <c r="O222" s="19"/>
      <c r="P222" s="19"/>
    </row>
    <row r="223" spans="1:16" s="24" customFormat="1" ht="14.25" x14ac:dyDescent="0.2">
      <c r="A223" s="22"/>
      <c r="B223" s="21"/>
      <c r="C223" s="117"/>
      <c r="D223" s="116"/>
      <c r="E223" s="112"/>
      <c r="F223" s="112"/>
      <c r="G223" s="111">
        <f>E222+I222</f>
        <v>1495324</v>
      </c>
      <c r="H223" s="112"/>
      <c r="I223" s="113"/>
      <c r="J223" s="19"/>
      <c r="K223" s="19"/>
      <c r="L223" s="19"/>
      <c r="M223" s="19"/>
      <c r="N223" s="19"/>
      <c r="O223" s="19"/>
      <c r="P223" s="19"/>
    </row>
    <row r="224" spans="1:16" s="24" customFormat="1" ht="14.25" x14ac:dyDescent="0.2">
      <c r="A224" s="22"/>
      <c r="B224" s="21"/>
      <c r="C224" s="117"/>
      <c r="D224" s="116"/>
      <c r="E224" s="116"/>
      <c r="F224" s="115">
        <f>D222+H222</f>
        <v>769041</v>
      </c>
      <c r="G224" s="116"/>
      <c r="H224" s="116"/>
      <c r="I224" s="19"/>
      <c r="J224" s="19"/>
      <c r="K224" s="19"/>
      <c r="L224" s="19"/>
      <c r="M224" s="19"/>
      <c r="N224" s="19"/>
      <c r="O224" s="19"/>
      <c r="P224" s="19"/>
    </row>
    <row r="225" spans="1:16" s="24" customFormat="1" ht="14.25" x14ac:dyDescent="0.2">
      <c r="A225" s="22"/>
      <c r="C225" s="117"/>
      <c r="D225" s="117"/>
      <c r="E225" s="108">
        <f>C222+G222</f>
        <v>726283</v>
      </c>
      <c r="F225" s="117"/>
      <c r="G225" s="117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s="24" customFormat="1" ht="14.25" x14ac:dyDescent="0.2">
      <c r="A226" s="2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s="24" customFormat="1" ht="14.25" x14ac:dyDescent="0.2">
      <c r="A227" s="22"/>
      <c r="B227" s="144" t="s">
        <v>266</v>
      </c>
      <c r="C227" s="14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s="24" customFormat="1" ht="14.25" x14ac:dyDescent="0.2">
      <c r="A228" s="22"/>
      <c r="B228" s="144" t="s">
        <v>267</v>
      </c>
      <c r="C228" s="14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s="24" customFormat="1" ht="14.25" x14ac:dyDescent="0.2">
      <c r="A229" s="22"/>
      <c r="B229" s="144" t="s">
        <v>284</v>
      </c>
      <c r="C229" s="14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s="24" customFormat="1" ht="14.25" x14ac:dyDescent="0.2">
      <c r="A230" s="22"/>
      <c r="B230" s="144" t="s">
        <v>285</v>
      </c>
      <c r="C230" s="14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s="24" customFormat="1" ht="14.25" x14ac:dyDescent="0.2">
      <c r="A231" s="22"/>
      <c r="B231" s="144" t="s">
        <v>270</v>
      </c>
      <c r="C231" s="14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s="24" customFormat="1" ht="14.25" x14ac:dyDescent="0.2">
      <c r="A232" s="22"/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s="119" customFormat="1" ht="20.25" x14ac:dyDescent="0.3">
      <c r="A233" s="118"/>
      <c r="B233" s="146" t="s">
        <v>287</v>
      </c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customFormat="1" ht="20.25" x14ac:dyDescent="0.3">
      <c r="A234" s="19"/>
      <c r="B234" s="1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s="24" customFormat="1" ht="14.25" x14ac:dyDescent="0.2">
      <c r="A235" s="22"/>
      <c r="B235" s="125" t="s">
        <v>276</v>
      </c>
      <c r="C235" s="126" t="s">
        <v>272</v>
      </c>
      <c r="D235" s="126" t="s">
        <v>273</v>
      </c>
      <c r="E235" s="126" t="s">
        <v>159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s="24" customFormat="1" ht="14.25" x14ac:dyDescent="0.2">
      <c r="A236" s="22"/>
      <c r="B236" s="127" t="s">
        <v>277</v>
      </c>
      <c r="C236" s="128">
        <v>1</v>
      </c>
      <c r="D236" s="128">
        <v>2</v>
      </c>
      <c r="E236" s="128" t="s">
        <v>274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s="24" customFormat="1" ht="14.25" x14ac:dyDescent="0.2">
      <c r="A237" s="22"/>
      <c r="B237" s="121" t="s">
        <v>63</v>
      </c>
      <c r="C237" s="141">
        <v>71</v>
      </c>
      <c r="D237" s="141">
        <v>65</v>
      </c>
      <c r="E237" s="129">
        <f>SUM(C237:D237)</f>
        <v>136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s="24" customFormat="1" ht="14.25" x14ac:dyDescent="0.2">
      <c r="A238" s="22"/>
      <c r="B238" s="121" t="s">
        <v>4</v>
      </c>
      <c r="C238" s="141">
        <v>19</v>
      </c>
      <c r="D238" s="141">
        <v>23</v>
      </c>
      <c r="E238" s="129">
        <f t="shared" ref="E238:E258" si="29">SUM(C238:D238)</f>
        <v>42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s="24" customFormat="1" ht="14.25" x14ac:dyDescent="0.2">
      <c r="A239" s="22"/>
      <c r="B239" s="121" t="s">
        <v>5</v>
      </c>
      <c r="C239" s="141">
        <v>12</v>
      </c>
      <c r="D239" s="141">
        <v>7</v>
      </c>
      <c r="E239" s="129">
        <f t="shared" si="29"/>
        <v>19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s="24" customFormat="1" ht="14.25" x14ac:dyDescent="0.2">
      <c r="A240" s="22"/>
      <c r="B240" s="121" t="s">
        <v>6</v>
      </c>
      <c r="C240" s="141">
        <v>27</v>
      </c>
      <c r="D240" s="141">
        <v>11</v>
      </c>
      <c r="E240" s="129">
        <f t="shared" si="29"/>
        <v>38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s="24" customFormat="1" ht="14.25" x14ac:dyDescent="0.2">
      <c r="A241" s="22"/>
      <c r="B241" s="121" t="s">
        <v>7</v>
      </c>
      <c r="C241" s="141">
        <v>60</v>
      </c>
      <c r="D241" s="141">
        <v>17</v>
      </c>
      <c r="E241" s="129">
        <f t="shared" si="29"/>
        <v>77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s="24" customFormat="1" ht="14.25" x14ac:dyDescent="0.2">
      <c r="A242" s="22"/>
      <c r="B242" s="121" t="s">
        <v>8</v>
      </c>
      <c r="C242" s="141">
        <v>86</v>
      </c>
      <c r="D242" s="141">
        <v>33</v>
      </c>
      <c r="E242" s="129">
        <f t="shared" si="29"/>
        <v>119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s="24" customFormat="1" ht="14.25" x14ac:dyDescent="0.2">
      <c r="A243" s="22"/>
      <c r="B243" s="121" t="s">
        <v>9</v>
      </c>
      <c r="C243" s="141">
        <v>93</v>
      </c>
      <c r="D243" s="141">
        <v>34</v>
      </c>
      <c r="E243" s="129">
        <f t="shared" si="29"/>
        <v>127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s="24" customFormat="1" ht="14.25" x14ac:dyDescent="0.2">
      <c r="A244" s="22"/>
      <c r="B244" s="121" t="s">
        <v>10</v>
      </c>
      <c r="C244" s="141">
        <v>117</v>
      </c>
      <c r="D244" s="141">
        <v>44</v>
      </c>
      <c r="E244" s="129">
        <f t="shared" si="29"/>
        <v>161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s="24" customFormat="1" ht="14.25" x14ac:dyDescent="0.2">
      <c r="A245" s="22"/>
      <c r="B245" s="121" t="s">
        <v>11</v>
      </c>
      <c r="C245" s="141">
        <v>179</v>
      </c>
      <c r="D245" s="141">
        <v>95</v>
      </c>
      <c r="E245" s="129">
        <f t="shared" si="29"/>
        <v>274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s="24" customFormat="1" ht="14.25" x14ac:dyDescent="0.2">
      <c r="A246" s="22"/>
      <c r="B246" s="121" t="s">
        <v>12</v>
      </c>
      <c r="C246" s="141">
        <v>264</v>
      </c>
      <c r="D246" s="141">
        <v>133</v>
      </c>
      <c r="E246" s="129">
        <f t="shared" si="29"/>
        <v>397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s="24" customFormat="1" ht="14.25" x14ac:dyDescent="0.2">
      <c r="A247" s="22"/>
      <c r="B247" s="121" t="s">
        <v>13</v>
      </c>
      <c r="C247" s="141">
        <v>339</v>
      </c>
      <c r="D247" s="141">
        <v>166</v>
      </c>
      <c r="E247" s="129">
        <f t="shared" si="29"/>
        <v>505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s="24" customFormat="1" ht="14.25" x14ac:dyDescent="0.2">
      <c r="A248" s="22"/>
      <c r="B248" s="121" t="s">
        <v>14</v>
      </c>
      <c r="C248" s="141">
        <v>443</v>
      </c>
      <c r="D248" s="141">
        <v>236</v>
      </c>
      <c r="E248" s="129">
        <f t="shared" si="29"/>
        <v>679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s="24" customFormat="1" ht="14.25" x14ac:dyDescent="0.2">
      <c r="A249" s="22"/>
      <c r="B249" s="121" t="s">
        <v>15</v>
      </c>
      <c r="C249" s="141">
        <v>437</v>
      </c>
      <c r="D249" s="141">
        <v>245</v>
      </c>
      <c r="E249" s="129">
        <f t="shared" si="29"/>
        <v>682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s="24" customFormat="1" ht="14.25" x14ac:dyDescent="0.2">
      <c r="A250" s="22"/>
      <c r="B250" s="121" t="s">
        <v>16</v>
      </c>
      <c r="C250" s="141">
        <v>463</v>
      </c>
      <c r="D250" s="141">
        <v>276</v>
      </c>
      <c r="E250" s="129">
        <f t="shared" si="29"/>
        <v>739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s="24" customFormat="1" ht="14.25" x14ac:dyDescent="0.2">
      <c r="A251" s="22"/>
      <c r="B251" s="121" t="s">
        <v>17</v>
      </c>
      <c r="C251" s="141">
        <v>468</v>
      </c>
      <c r="D251" s="141">
        <v>321</v>
      </c>
      <c r="E251" s="129">
        <f t="shared" si="29"/>
        <v>789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24" customFormat="1" ht="14.25" x14ac:dyDescent="0.2">
      <c r="A252" s="22"/>
      <c r="B252" s="121" t="s">
        <v>18</v>
      </c>
      <c r="C252" s="141">
        <v>395</v>
      </c>
      <c r="D252" s="141">
        <v>346</v>
      </c>
      <c r="E252" s="129">
        <f t="shared" si="29"/>
        <v>741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24" customFormat="1" ht="14.25" x14ac:dyDescent="0.2">
      <c r="A253" s="22"/>
      <c r="B253" s="121" t="s">
        <v>19</v>
      </c>
      <c r="C253" s="141">
        <v>458</v>
      </c>
      <c r="D253" s="141">
        <v>385</v>
      </c>
      <c r="E253" s="129">
        <f t="shared" si="29"/>
        <v>843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24" customFormat="1" ht="14.25" x14ac:dyDescent="0.2">
      <c r="A254" s="22"/>
      <c r="B254" s="121" t="s">
        <v>20</v>
      </c>
      <c r="C254" s="141">
        <v>411</v>
      </c>
      <c r="D254" s="141">
        <v>466</v>
      </c>
      <c r="E254" s="129">
        <f t="shared" si="29"/>
        <v>877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24" customFormat="1" ht="14.25" x14ac:dyDescent="0.2">
      <c r="A255" s="22"/>
      <c r="B255" s="121" t="s">
        <v>21</v>
      </c>
      <c r="C255" s="141">
        <v>268</v>
      </c>
      <c r="D255" s="141">
        <v>422</v>
      </c>
      <c r="E255" s="129">
        <f t="shared" si="29"/>
        <v>690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24" customFormat="1" ht="14.25" x14ac:dyDescent="0.2">
      <c r="A256" s="22"/>
      <c r="B256" s="122" t="s">
        <v>22</v>
      </c>
      <c r="C256" s="141">
        <v>121</v>
      </c>
      <c r="D256" s="141">
        <v>263</v>
      </c>
      <c r="E256" s="129">
        <f t="shared" si="29"/>
        <v>384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24" customFormat="1" ht="14.25" x14ac:dyDescent="0.2">
      <c r="A257" s="22"/>
      <c r="B257" s="122" t="s">
        <v>23</v>
      </c>
      <c r="C257" s="141">
        <v>39</v>
      </c>
      <c r="D257" s="141">
        <v>89</v>
      </c>
      <c r="E257" s="129">
        <f t="shared" si="29"/>
        <v>128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s="24" customFormat="1" ht="14.25" x14ac:dyDescent="0.2">
      <c r="A258" s="22"/>
      <c r="B258" s="122" t="s">
        <v>3</v>
      </c>
      <c r="C258" s="141">
        <v>6</v>
      </c>
      <c r="D258" s="141">
        <v>20</v>
      </c>
      <c r="E258" s="129">
        <f t="shared" si="29"/>
        <v>26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s="24" customFormat="1" ht="15" x14ac:dyDescent="0.25">
      <c r="A259" s="22"/>
      <c r="B259" s="123" t="s">
        <v>159</v>
      </c>
      <c r="C259" s="124">
        <f>SUM(C237:C258)</f>
        <v>4776</v>
      </c>
      <c r="D259" s="124">
        <f t="shared" ref="D259:E259" si="30">SUM(D237:D258)</f>
        <v>3697</v>
      </c>
      <c r="E259" s="124">
        <f t="shared" si="30"/>
        <v>8473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s="24" customFormat="1" ht="14.25" x14ac:dyDescent="0.2">
      <c r="A260" s="22"/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s="24" customFormat="1" ht="14.25" x14ac:dyDescent="0.2">
      <c r="A261" s="22"/>
      <c r="B261" s="142" t="s">
        <v>278</v>
      </c>
      <c r="C261" s="14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s="24" customFormat="1" ht="14.25" x14ac:dyDescent="0.2">
      <c r="A262" s="22"/>
      <c r="B262" s="142" t="s">
        <v>288</v>
      </c>
      <c r="C262" s="14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s="24" customFormat="1" ht="14.25" x14ac:dyDescent="0.2">
      <c r="A263" s="22"/>
      <c r="B263" s="142" t="s">
        <v>280</v>
      </c>
      <c r="C263" s="14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s="24" customFormat="1" ht="14.25" x14ac:dyDescent="0.2">
      <c r="A264" s="22"/>
      <c r="B264" s="142" t="s">
        <v>289</v>
      </c>
      <c r="C264" s="1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s="24" customFormat="1" ht="14.25" x14ac:dyDescent="0.2">
      <c r="A265" s="22"/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s="24" customFormat="1" ht="14.25" x14ac:dyDescent="0.2">
      <c r="A266" s="22"/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s="24" customFormat="1" ht="14.25" x14ac:dyDescent="0.2">
      <c r="A267" s="22"/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s="24" customFormat="1" ht="14.25" x14ac:dyDescent="0.2">
      <c r="A268" s="22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s="24" customFormat="1" ht="14.25" x14ac:dyDescent="0.2">
      <c r="A269" s="22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s="24" customFormat="1" ht="14.25" x14ac:dyDescent="0.2">
      <c r="A270" s="22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s="24" customFormat="1" ht="14.25" x14ac:dyDescent="0.2">
      <c r="A271" s="22"/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s="24" customFormat="1" ht="14.25" x14ac:dyDescent="0.2">
      <c r="A272" s="22"/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s="24" customFormat="1" ht="14.25" x14ac:dyDescent="0.2">
      <c r="A273" s="22"/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s="24" customFormat="1" ht="14.25" x14ac:dyDescent="0.2">
      <c r="A274" s="22"/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s="24" customFormat="1" ht="14.25" x14ac:dyDescent="0.2">
      <c r="A275" s="22"/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s="24" customFormat="1" ht="14.25" x14ac:dyDescent="0.2">
      <c r="A276" s="22"/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s="24" customFormat="1" ht="14.25" x14ac:dyDescent="0.2">
      <c r="A277" s="22"/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s="24" customFormat="1" ht="14.25" x14ac:dyDescent="0.2">
      <c r="A278" s="22"/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s="24" customFormat="1" ht="14.25" x14ac:dyDescent="0.2">
      <c r="A279" s="22"/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/>
    </row>
    <row r="280" spans="1:16" s="24" customFormat="1" ht="14.25" x14ac:dyDescent="0.2">
      <c r="B280"/>
      <c r="C280"/>
      <c r="D280"/>
      <c r="E280"/>
      <c r="F280"/>
      <c r="G280"/>
      <c r="H280" s="19"/>
      <c r="I280" s="19"/>
      <c r="J280" s="19"/>
      <c r="K280" s="19"/>
      <c r="L280" s="19"/>
      <c r="M280" s="19"/>
      <c r="N280" s="19"/>
      <c r="O280" s="19"/>
      <c r="P280"/>
    </row>
    <row r="281" spans="1:16" s="24" customFormat="1" ht="14.25" x14ac:dyDescent="0.2">
      <c r="B281"/>
      <c r="C281"/>
      <c r="D281"/>
      <c r="E281"/>
      <c r="F281"/>
      <c r="G281"/>
      <c r="H281"/>
      <c r="I281"/>
      <c r="J281"/>
      <c r="K281"/>
      <c r="L281"/>
      <c r="M281" s="19"/>
      <c r="N281" s="19"/>
      <c r="O281" s="19"/>
      <c r="P281"/>
    </row>
    <row r="282" spans="1:16" s="24" customFormat="1" ht="14.25" x14ac:dyDescent="0.2">
      <c r="B282"/>
      <c r="C282"/>
      <c r="D282"/>
      <c r="E282"/>
      <c r="F282"/>
      <c r="G282"/>
      <c r="H282"/>
      <c r="I282"/>
      <c r="J282"/>
      <c r="K282"/>
      <c r="L282"/>
      <c r="M282" s="19"/>
      <c r="N282" s="19"/>
      <c r="O282" s="19"/>
      <c r="P282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282"/>
  <sheetViews>
    <sheetView showGridLines="0" topLeftCell="A22" workbookViewId="0">
      <selection activeCell="F244" sqref="F244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8.8554687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24" customFormat="1" ht="2.4500000000000002" customHeight="1" x14ac:dyDescent="0.2">
      <c r="A27" s="22"/>
      <c r="B27" s="37"/>
      <c r="C27" s="38"/>
      <c r="D27" s="38"/>
      <c r="E27" s="38"/>
      <c r="F27" s="38"/>
      <c r="G27" s="38"/>
      <c r="H27" s="38"/>
      <c r="I27" s="38"/>
      <c r="J27" s="38"/>
      <c r="K27" s="21"/>
      <c r="L27" s="21"/>
      <c r="M27" s="21"/>
      <c r="N27" s="21"/>
      <c r="O27" s="21"/>
      <c r="P27" s="21"/>
    </row>
    <row r="28" spans="1:42" s="24" customFormat="1" ht="15" x14ac:dyDescent="0.25">
      <c r="A28" s="22"/>
      <c r="B28" s="109" t="s">
        <v>263</v>
      </c>
      <c r="C28" s="110"/>
      <c r="D28" s="110"/>
      <c r="E28" s="110"/>
      <c r="F28" s="38"/>
      <c r="G28" s="38"/>
      <c r="H28" s="38"/>
      <c r="I28" s="38"/>
      <c r="J28" s="38"/>
      <c r="K28" s="21"/>
      <c r="L28" s="21"/>
      <c r="M28" s="21"/>
      <c r="N28" s="21"/>
      <c r="O28" s="21"/>
      <c r="P28" s="21"/>
    </row>
    <row r="29" spans="1:42" s="24" customFormat="1" ht="3.4" customHeight="1" x14ac:dyDescent="0.2">
      <c r="A29" s="22"/>
      <c r="B29" s="37"/>
      <c r="C29" s="38"/>
      <c r="D29" s="38"/>
      <c r="E29" s="38"/>
      <c r="F29" s="38"/>
      <c r="G29" s="38"/>
      <c r="H29" s="38"/>
      <c r="I29" s="38"/>
      <c r="J29" s="38"/>
      <c r="K29" s="21"/>
      <c r="L29" s="21"/>
      <c r="M29" s="21"/>
      <c r="N29" s="21"/>
      <c r="O29" s="21"/>
      <c r="P29" s="21"/>
    </row>
    <row r="30" spans="1:42" s="1" customFormat="1" x14ac:dyDescent="0.2">
      <c r="A30" s="23"/>
      <c r="B30" s="47"/>
      <c r="C30" s="47" t="s">
        <v>40</v>
      </c>
      <c r="D30" s="47" t="s">
        <v>41</v>
      </c>
      <c r="E30" s="47" t="s">
        <v>42</v>
      </c>
      <c r="F30" s="47" t="s">
        <v>43</v>
      </c>
      <c r="G30" s="47" t="s">
        <v>44</v>
      </c>
      <c r="H30" s="47" t="s">
        <v>112</v>
      </c>
      <c r="I30" s="47" t="s">
        <v>45</v>
      </c>
      <c r="J30" s="47" t="s">
        <v>46</v>
      </c>
      <c r="K30" s="47" t="s">
        <v>47</v>
      </c>
      <c r="L30" s="47" t="s">
        <v>48</v>
      </c>
      <c r="M30" s="47" t="s">
        <v>49</v>
      </c>
      <c r="N30" s="47" t="s">
        <v>50</v>
      </c>
      <c r="O30" s="47" t="s">
        <v>51</v>
      </c>
      <c r="P30" s="47" t="s">
        <v>52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ht="14.25" x14ac:dyDescent="0.25">
      <c r="A31" s="23"/>
      <c r="B31" s="73">
        <v>1</v>
      </c>
      <c r="C31" s="73" t="s">
        <v>24</v>
      </c>
      <c r="D31" s="74" t="s">
        <v>0</v>
      </c>
      <c r="E31" s="74" t="s">
        <v>1</v>
      </c>
      <c r="F31" s="75" t="s">
        <v>53</v>
      </c>
      <c r="G31" s="75" t="s">
        <v>54</v>
      </c>
      <c r="H31" s="75" t="s">
        <v>55</v>
      </c>
      <c r="I31" s="74" t="s">
        <v>2</v>
      </c>
      <c r="J31" s="75" t="s">
        <v>56</v>
      </c>
      <c r="K31" s="75" t="s">
        <v>57</v>
      </c>
      <c r="L31" s="74" t="s">
        <v>58</v>
      </c>
      <c r="M31" s="75" t="s">
        <v>59</v>
      </c>
      <c r="N31" s="75" t="s">
        <v>60</v>
      </c>
      <c r="O31" s="74" t="s">
        <v>61</v>
      </c>
      <c r="P31" s="74" t="s">
        <v>62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46" customFormat="1" ht="31.5" x14ac:dyDescent="0.2">
      <c r="A32" s="45"/>
      <c r="B32" s="76"/>
      <c r="C32" s="76"/>
      <c r="D32" s="76"/>
      <c r="E32" s="76"/>
      <c r="F32" s="76" t="s">
        <v>141</v>
      </c>
      <c r="G32" s="76" t="s">
        <v>143</v>
      </c>
      <c r="H32" s="76" t="s">
        <v>142</v>
      </c>
      <c r="I32" s="76" t="s">
        <v>148</v>
      </c>
      <c r="J32" s="76" t="s">
        <v>140</v>
      </c>
      <c r="K32" s="76" t="s">
        <v>149</v>
      </c>
      <c r="L32" s="76" t="s">
        <v>145</v>
      </c>
      <c r="M32" s="76" t="s">
        <v>144</v>
      </c>
      <c r="N32" s="76" t="s">
        <v>146</v>
      </c>
      <c r="O32" s="76" t="s">
        <v>147</v>
      </c>
      <c r="P32" s="76" t="s">
        <v>25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s="5" customFormat="1" ht="12" x14ac:dyDescent="0.2">
      <c r="A33" s="26"/>
      <c r="B33" s="48">
        <v>2</v>
      </c>
      <c r="C33" s="49" t="s">
        <v>63</v>
      </c>
      <c r="D33" s="48">
        <v>0</v>
      </c>
      <c r="E33" s="48">
        <v>1</v>
      </c>
      <c r="F33" s="114">
        <f>E171</f>
        <v>16101</v>
      </c>
      <c r="G33" s="130">
        <f>E237</f>
        <v>108</v>
      </c>
      <c r="H33" s="50">
        <f t="shared" ref="H33:H54" si="0">+G33/F33</f>
        <v>6.7076579094466184E-3</v>
      </c>
      <c r="I33" s="51">
        <v>0.1</v>
      </c>
      <c r="J33" s="50">
        <f t="shared" ref="J33:J54" si="1">+(E33*H33)/(1+E33*(1-I33)*H33)</f>
        <v>6.6674074897210807E-3</v>
      </c>
      <c r="K33" s="52">
        <f>1-J33</f>
        <v>0.99333259251027894</v>
      </c>
      <c r="L33" s="53">
        <v>100000</v>
      </c>
      <c r="M33" s="54">
        <f>+L33-L34</f>
        <v>666.74074897210812</v>
      </c>
      <c r="N33" s="53">
        <f>0.1*E33*M33+(L34*E33)</f>
        <v>99399.9333259251</v>
      </c>
      <c r="O33" s="54">
        <f>+O34+N33</f>
        <v>7922833.3537278222</v>
      </c>
      <c r="P33" s="55">
        <f>+O33/L33</f>
        <v>79.228333537278218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3</v>
      </c>
      <c r="C34" s="57" t="s">
        <v>4</v>
      </c>
      <c r="D34" s="56">
        <v>1</v>
      </c>
      <c r="E34" s="56">
        <v>4</v>
      </c>
      <c r="F34" s="114">
        <f>I171+I172+E172+E173</f>
        <v>71926</v>
      </c>
      <c r="G34" s="130">
        <f t="shared" ref="G34:G54" si="2">E238</f>
        <v>24</v>
      </c>
      <c r="H34" s="59">
        <f t="shared" si="0"/>
        <v>3.336762783972416E-4</v>
      </c>
      <c r="I34" s="60">
        <v>0.4</v>
      </c>
      <c r="J34" s="59">
        <f t="shared" si="1"/>
        <v>1.3336371062297524E-3</v>
      </c>
      <c r="K34" s="61">
        <f t="shared" ref="K34:K53" si="3">1-J34</f>
        <v>0.9986663628937702</v>
      </c>
      <c r="L34" s="62">
        <f>+L33-(L33*J33)</f>
        <v>99333.259251027892</v>
      </c>
      <c r="M34" s="63">
        <f t="shared" ref="M34:M54" si="4">+L34-L35</f>
        <v>132.47452041991346</v>
      </c>
      <c r="N34" s="62">
        <f>0.4*E34*M34+(L35*E34)</f>
        <v>397015.0981551038</v>
      </c>
      <c r="O34" s="63">
        <f t="shared" ref="O34:O54" si="5">+O35+N34</f>
        <v>7823433.4204018973</v>
      </c>
      <c r="P34" s="64">
        <f t="shared" ref="P34:P54" si="6">+O34/L34</f>
        <v>78.759455588093388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4</v>
      </c>
      <c r="C35" s="57" t="s">
        <v>5</v>
      </c>
      <c r="D35" s="56">
        <v>5</v>
      </c>
      <c r="E35" s="56">
        <v>5</v>
      </c>
      <c r="F35" s="114">
        <f>I173+I174+I175+E174+E175</f>
        <v>100420</v>
      </c>
      <c r="G35" s="130">
        <f t="shared" si="2"/>
        <v>18</v>
      </c>
      <c r="H35" s="59">
        <f t="shared" si="0"/>
        <v>1.7924716191993628E-4</v>
      </c>
      <c r="I35" s="60">
        <v>0.5</v>
      </c>
      <c r="J35" s="59">
        <f t="shared" si="1"/>
        <v>8.9583437017866916E-4</v>
      </c>
      <c r="K35" s="61">
        <f t="shared" si="3"/>
        <v>0.99910416562982129</v>
      </c>
      <c r="L35" s="62">
        <f t="shared" ref="L35:L54" si="7">+L34-(L34*J34)</f>
        <v>99200.784730607978</v>
      </c>
      <c r="M35" s="63">
        <f t="shared" si="4"/>
        <v>88.867472510377411</v>
      </c>
      <c r="N35" s="62">
        <f t="shared" ref="N35:N54" si="8">0.5*E35*(L35+L36)</f>
        <v>495781.75497176393</v>
      </c>
      <c r="O35" s="63">
        <f t="shared" si="5"/>
        <v>7426418.3222467937</v>
      </c>
      <c r="P35" s="64">
        <f t="shared" si="6"/>
        <v>74.862495719304562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5</v>
      </c>
      <c r="C36" s="57" t="s">
        <v>6</v>
      </c>
      <c r="D36" s="56">
        <v>10</v>
      </c>
      <c r="E36" s="56">
        <v>5</v>
      </c>
      <c r="F36" s="114">
        <f>E176+E177+E178+I176+I177</f>
        <v>98454</v>
      </c>
      <c r="G36" s="130">
        <f t="shared" si="2"/>
        <v>35</v>
      </c>
      <c r="H36" s="59">
        <f t="shared" si="0"/>
        <v>3.5549596766002399E-4</v>
      </c>
      <c r="I36" s="60">
        <v>0.5</v>
      </c>
      <c r="J36" s="59">
        <f t="shared" si="1"/>
        <v>1.7759015237235078E-3</v>
      </c>
      <c r="K36" s="61">
        <f t="shared" si="3"/>
        <v>0.99822409847627647</v>
      </c>
      <c r="L36" s="62">
        <f t="shared" si="7"/>
        <v>99111.917258097601</v>
      </c>
      <c r="M36" s="63">
        <f t="shared" si="4"/>
        <v>176.01300487780827</v>
      </c>
      <c r="N36" s="62">
        <f t="shared" si="8"/>
        <v>495119.55377829348</v>
      </c>
      <c r="O36" s="63">
        <f t="shared" si="5"/>
        <v>6930636.5672750296</v>
      </c>
      <c r="P36" s="64">
        <f t="shared" si="6"/>
        <v>69.927378654445164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6</v>
      </c>
      <c r="C37" s="57" t="s">
        <v>7</v>
      </c>
      <c r="D37" s="56">
        <v>15</v>
      </c>
      <c r="E37" s="56">
        <v>5</v>
      </c>
      <c r="F37" s="114">
        <f>I178+I179+I180+E179+E180</f>
        <v>93613</v>
      </c>
      <c r="G37" s="130">
        <f t="shared" si="2"/>
        <v>82</v>
      </c>
      <c r="H37" s="59">
        <f t="shared" si="0"/>
        <v>8.759467168021535E-4</v>
      </c>
      <c r="I37" s="60">
        <v>0.5</v>
      </c>
      <c r="J37" s="59">
        <f t="shared" si="1"/>
        <v>4.3701635080688143E-3</v>
      </c>
      <c r="K37" s="61">
        <f t="shared" si="3"/>
        <v>0.99562983649193115</v>
      </c>
      <c r="L37" s="62">
        <f t="shared" si="7"/>
        <v>98935.904253219793</v>
      </c>
      <c r="M37" s="63">
        <f t="shared" si="4"/>
        <v>432.36607840520446</v>
      </c>
      <c r="N37" s="62">
        <f t="shared" si="8"/>
        <v>493598.60607008595</v>
      </c>
      <c r="O37" s="63">
        <f t="shared" si="5"/>
        <v>6435517.0134967361</v>
      </c>
      <c r="P37" s="64">
        <f t="shared" si="6"/>
        <v>65.047336071497995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7</v>
      </c>
      <c r="C38" s="57" t="s">
        <v>8</v>
      </c>
      <c r="D38" s="56">
        <v>20</v>
      </c>
      <c r="E38" s="56">
        <v>5</v>
      </c>
      <c r="F38" s="114">
        <f>E181+E182+E183+I181+I182</f>
        <v>112418</v>
      </c>
      <c r="G38" s="130">
        <f t="shared" si="2"/>
        <v>95</v>
      </c>
      <c r="H38" s="59">
        <f t="shared" si="0"/>
        <v>8.4506039958013842E-4</v>
      </c>
      <c r="I38" s="60">
        <v>0.5</v>
      </c>
      <c r="J38" s="59">
        <f t="shared" si="1"/>
        <v>4.2163942284220469E-3</v>
      </c>
      <c r="K38" s="61">
        <f t="shared" si="3"/>
        <v>0.99578360577157798</v>
      </c>
      <c r="L38" s="62">
        <f t="shared" si="7"/>
        <v>98503.538174814588</v>
      </c>
      <c r="M38" s="63">
        <f t="shared" si="4"/>
        <v>415.32974983943859</v>
      </c>
      <c r="N38" s="62">
        <f t="shared" si="8"/>
        <v>491479.36649947433</v>
      </c>
      <c r="O38" s="63">
        <f t="shared" si="5"/>
        <v>5941918.4074266497</v>
      </c>
      <c r="P38" s="64">
        <f t="shared" si="6"/>
        <v>60.321877950023534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8</v>
      </c>
      <c r="C39" s="57" t="s">
        <v>9</v>
      </c>
      <c r="D39" s="56">
        <v>25</v>
      </c>
      <c r="E39" s="56">
        <v>5</v>
      </c>
      <c r="F39" s="114">
        <f>I183+I184+I185+E184+E185</f>
        <v>109781</v>
      </c>
      <c r="G39" s="130">
        <f t="shared" si="2"/>
        <v>131</v>
      </c>
      <c r="H39" s="59">
        <f t="shared" si="0"/>
        <v>1.1932848124903217E-3</v>
      </c>
      <c r="I39" s="60">
        <v>0.5</v>
      </c>
      <c r="J39" s="59">
        <f t="shared" si="1"/>
        <v>5.9486778949854012E-3</v>
      </c>
      <c r="K39" s="61">
        <f t="shared" si="3"/>
        <v>0.99405132210501457</v>
      </c>
      <c r="L39" s="62">
        <f t="shared" si="7"/>
        <v>98088.20842497515</v>
      </c>
      <c r="M39" s="63">
        <f t="shared" si="4"/>
        <v>583.49515721636999</v>
      </c>
      <c r="N39" s="62">
        <f t="shared" si="8"/>
        <v>488982.30423183483</v>
      </c>
      <c r="O39" s="63">
        <f t="shared" si="5"/>
        <v>5450439.0409271754</v>
      </c>
      <c r="P39" s="64">
        <f t="shared" si="6"/>
        <v>55.566710091316018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9</v>
      </c>
      <c r="C40" s="57" t="s">
        <v>10</v>
      </c>
      <c r="D40" s="56">
        <v>30</v>
      </c>
      <c r="E40" s="56">
        <v>5</v>
      </c>
      <c r="F40" s="114">
        <f>E186+E187+E188+I186+I187</f>
        <v>112648</v>
      </c>
      <c r="G40" s="130">
        <f t="shared" si="2"/>
        <v>171</v>
      </c>
      <c r="H40" s="59">
        <f t="shared" si="0"/>
        <v>1.518002982742703E-3</v>
      </c>
      <c r="I40" s="60">
        <v>0.5</v>
      </c>
      <c r="J40" s="59">
        <f t="shared" si="1"/>
        <v>7.5613196492608937E-3</v>
      </c>
      <c r="K40" s="61">
        <f t="shared" si="3"/>
        <v>0.99243868035073912</v>
      </c>
      <c r="L40" s="62">
        <f t="shared" si="7"/>
        <v>97504.71326775878</v>
      </c>
      <c r="M40" s="63">
        <f t="shared" si="4"/>
        <v>737.26430432705092</v>
      </c>
      <c r="N40" s="62">
        <f t="shared" si="8"/>
        <v>485680.40557797626</v>
      </c>
      <c r="O40" s="63">
        <f t="shared" si="5"/>
        <v>4961456.7366953408</v>
      </c>
      <c r="P40" s="64">
        <f t="shared" si="6"/>
        <v>50.884275953621128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10</v>
      </c>
      <c r="C41" s="57" t="s">
        <v>11</v>
      </c>
      <c r="D41" s="56">
        <v>35</v>
      </c>
      <c r="E41" s="56">
        <v>5</v>
      </c>
      <c r="F41" s="114">
        <f>I188+I189+I190+E189+E190</f>
        <v>134302</v>
      </c>
      <c r="G41" s="130">
        <f t="shared" si="2"/>
        <v>243</v>
      </c>
      <c r="H41" s="59">
        <f t="shared" si="0"/>
        <v>1.8093550356658872E-3</v>
      </c>
      <c r="I41" s="60">
        <v>0.5</v>
      </c>
      <c r="J41" s="59">
        <f t="shared" si="1"/>
        <v>9.0060373806144112E-3</v>
      </c>
      <c r="K41" s="61">
        <f t="shared" si="3"/>
        <v>0.99099396261938555</v>
      </c>
      <c r="L41" s="62">
        <f t="shared" si="7"/>
        <v>96767.448963431729</v>
      </c>
      <c r="M41" s="63">
        <f t="shared" si="4"/>
        <v>871.49126259135664</v>
      </c>
      <c r="N41" s="62">
        <f t="shared" si="8"/>
        <v>481658.51666068024</v>
      </c>
      <c r="O41" s="63">
        <f t="shared" si="5"/>
        <v>4475776.3311173646</v>
      </c>
      <c r="P41" s="64">
        <f t="shared" si="6"/>
        <v>46.252912307409837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11</v>
      </c>
      <c r="C42" s="57" t="s">
        <v>12</v>
      </c>
      <c r="D42" s="56">
        <v>40</v>
      </c>
      <c r="E42" s="56">
        <v>5</v>
      </c>
      <c r="F42" s="114">
        <f>E191+E192+E193+I191+I192</f>
        <v>135209</v>
      </c>
      <c r="G42" s="130">
        <f t="shared" si="2"/>
        <v>339</v>
      </c>
      <c r="H42" s="59">
        <f t="shared" si="0"/>
        <v>2.5072295483288833E-3</v>
      </c>
      <c r="I42" s="60">
        <v>0.5</v>
      </c>
      <c r="J42" s="59">
        <f t="shared" si="1"/>
        <v>1.2458059703138033E-2</v>
      </c>
      <c r="K42" s="61">
        <f t="shared" si="3"/>
        <v>0.98754194029686193</v>
      </c>
      <c r="L42" s="62">
        <f t="shared" si="7"/>
        <v>95895.957700840372</v>
      </c>
      <c r="M42" s="63">
        <f t="shared" si="4"/>
        <v>1194.6775663266744</v>
      </c>
      <c r="N42" s="62">
        <f t="shared" si="8"/>
        <v>476493.09458838514</v>
      </c>
      <c r="O42" s="63">
        <f t="shared" si="5"/>
        <v>3994117.8144566845</v>
      </c>
      <c r="P42" s="64">
        <f t="shared" si="6"/>
        <v>41.650533663961546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12</v>
      </c>
      <c r="C43" s="57" t="s">
        <v>13</v>
      </c>
      <c r="D43" s="56">
        <v>45</v>
      </c>
      <c r="E43" s="56">
        <v>5</v>
      </c>
      <c r="F43" s="114">
        <f>I193+I194+I195+E194+E195</f>
        <v>123547</v>
      </c>
      <c r="G43" s="130">
        <f t="shared" si="2"/>
        <v>489</v>
      </c>
      <c r="H43" s="59">
        <f t="shared" si="0"/>
        <v>3.958007883639425E-3</v>
      </c>
      <c r="I43" s="60">
        <v>0.5</v>
      </c>
      <c r="J43" s="59">
        <f t="shared" si="1"/>
        <v>1.9596135273444233E-2</v>
      </c>
      <c r="K43" s="61">
        <f t="shared" si="3"/>
        <v>0.98040386472655572</v>
      </c>
      <c r="L43" s="62">
        <f t="shared" si="7"/>
        <v>94701.280134513698</v>
      </c>
      <c r="M43" s="63">
        <f t="shared" si="4"/>
        <v>1855.7790960842685</v>
      </c>
      <c r="N43" s="62">
        <f t="shared" si="8"/>
        <v>468866.95293235779</v>
      </c>
      <c r="O43" s="63">
        <f t="shared" si="5"/>
        <v>3517624.7198682996</v>
      </c>
      <c r="P43" s="64">
        <f t="shared" si="6"/>
        <v>37.144426293624178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13</v>
      </c>
      <c r="C44" s="57" t="s">
        <v>14</v>
      </c>
      <c r="D44" s="56">
        <v>50</v>
      </c>
      <c r="E44" s="56">
        <v>5</v>
      </c>
      <c r="F44" s="114">
        <f>E196+E197+E198+I196+I197</f>
        <v>111637</v>
      </c>
      <c r="G44" s="130">
        <f t="shared" si="2"/>
        <v>593</v>
      </c>
      <c r="H44" s="59">
        <f t="shared" si="0"/>
        <v>5.3118589714879474E-3</v>
      </c>
      <c r="I44" s="60">
        <v>0.5</v>
      </c>
      <c r="J44" s="59">
        <f t="shared" si="1"/>
        <v>2.6211219108995355E-2</v>
      </c>
      <c r="K44" s="61">
        <f t="shared" si="3"/>
        <v>0.97378878089100462</v>
      </c>
      <c r="L44" s="62">
        <f t="shared" si="7"/>
        <v>92845.501038429429</v>
      </c>
      <c r="M44" s="63">
        <f t="shared" si="4"/>
        <v>2433.5937710027356</v>
      </c>
      <c r="N44" s="62">
        <f t="shared" si="8"/>
        <v>458143.5207646403</v>
      </c>
      <c r="O44" s="63">
        <f t="shared" si="5"/>
        <v>3048757.7669359418</v>
      </c>
      <c r="P44" s="64">
        <f t="shared" si="6"/>
        <v>32.836892825577394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14</v>
      </c>
      <c r="C45" s="57" t="s">
        <v>15</v>
      </c>
      <c r="D45" s="56">
        <v>55</v>
      </c>
      <c r="E45" s="56">
        <v>5</v>
      </c>
      <c r="F45" s="114">
        <f>I198+I199+I200+E199+E200</f>
        <v>92860</v>
      </c>
      <c r="G45" s="130">
        <f t="shared" si="2"/>
        <v>704</v>
      </c>
      <c r="H45" s="59">
        <f t="shared" si="0"/>
        <v>7.5813051906095195E-3</v>
      </c>
      <c r="I45" s="60">
        <v>0.5</v>
      </c>
      <c r="J45" s="59">
        <f t="shared" si="1"/>
        <v>3.7201437328260402E-2</v>
      </c>
      <c r="K45" s="61">
        <f t="shared" si="3"/>
        <v>0.96279856267173958</v>
      </c>
      <c r="L45" s="62">
        <f t="shared" si="7"/>
        <v>90411.907267426694</v>
      </c>
      <c r="M45" s="63">
        <f t="shared" si="4"/>
        <v>3363.4529019376641</v>
      </c>
      <c r="N45" s="62">
        <f t="shared" si="8"/>
        <v>443650.90408228931</v>
      </c>
      <c r="O45" s="63">
        <f t="shared" si="5"/>
        <v>2590614.2461713017</v>
      </c>
      <c r="P45" s="64">
        <f t="shared" si="6"/>
        <v>28.653463072165934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15</v>
      </c>
      <c r="C46" s="57" t="s">
        <v>16</v>
      </c>
      <c r="D46" s="56">
        <v>60</v>
      </c>
      <c r="E46" s="56">
        <v>5</v>
      </c>
      <c r="F46" s="114">
        <f>E201+E202+E203+I201+I202</f>
        <v>67300</v>
      </c>
      <c r="G46" s="130">
        <f t="shared" si="2"/>
        <v>702</v>
      </c>
      <c r="H46" s="59">
        <f t="shared" si="0"/>
        <v>1.0430906389301635E-2</v>
      </c>
      <c r="I46" s="60">
        <v>0.5</v>
      </c>
      <c r="J46" s="59">
        <f t="shared" si="1"/>
        <v>5.0829049308522202E-2</v>
      </c>
      <c r="K46" s="61">
        <f t="shared" si="3"/>
        <v>0.94917095069147783</v>
      </c>
      <c r="L46" s="62">
        <f t="shared" si="7"/>
        <v>87048.454365489029</v>
      </c>
      <c r="M46" s="63">
        <f t="shared" si="4"/>
        <v>4424.5901791740907</v>
      </c>
      <c r="N46" s="62">
        <f t="shared" si="8"/>
        <v>424180.79637950991</v>
      </c>
      <c r="O46" s="63">
        <f t="shared" si="5"/>
        <v>2146963.3420890123</v>
      </c>
      <c r="P46" s="64">
        <f t="shared" si="6"/>
        <v>24.664003028412083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16</v>
      </c>
      <c r="C47" s="57" t="s">
        <v>17</v>
      </c>
      <c r="D47" s="56">
        <v>65</v>
      </c>
      <c r="E47" s="56">
        <v>5</v>
      </c>
      <c r="F47" s="114">
        <f>I203+I204+I205+E204+E205</f>
        <v>50338</v>
      </c>
      <c r="G47" s="130">
        <f t="shared" si="2"/>
        <v>752</v>
      </c>
      <c r="H47" s="59">
        <f t="shared" si="0"/>
        <v>1.4939012277007429E-2</v>
      </c>
      <c r="I47" s="60">
        <v>0.5</v>
      </c>
      <c r="J47" s="59">
        <f t="shared" si="1"/>
        <v>7.20058217472902E-2</v>
      </c>
      <c r="K47" s="61">
        <f t="shared" si="3"/>
        <v>0.9279941782527098</v>
      </c>
      <c r="L47" s="62">
        <f t="shared" si="7"/>
        <v>82623.864186314939</v>
      </c>
      <c r="M47" s="63">
        <f t="shared" si="4"/>
        <v>5949.3992366721068</v>
      </c>
      <c r="N47" s="62">
        <f t="shared" si="8"/>
        <v>398245.82283989439</v>
      </c>
      <c r="O47" s="63">
        <f t="shared" si="5"/>
        <v>1722782.5457095024</v>
      </c>
      <c r="P47" s="64">
        <f t="shared" si="6"/>
        <v>20.850907454832502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17</v>
      </c>
      <c r="C48" s="57" t="s">
        <v>18</v>
      </c>
      <c r="D48" s="56">
        <v>70</v>
      </c>
      <c r="E48" s="56">
        <v>5</v>
      </c>
      <c r="F48" s="114">
        <f>E206+E207+E208+I206+I207</f>
        <v>33703</v>
      </c>
      <c r="G48" s="130">
        <f t="shared" si="2"/>
        <v>734</v>
      </c>
      <c r="H48" s="59">
        <f t="shared" si="0"/>
        <v>2.1778476693469426E-2</v>
      </c>
      <c r="I48" s="60">
        <v>0.5</v>
      </c>
      <c r="J48" s="59">
        <f t="shared" si="1"/>
        <v>0.10326973943384546</v>
      </c>
      <c r="K48" s="61">
        <f t="shared" si="3"/>
        <v>0.89673026056615457</v>
      </c>
      <c r="L48" s="62">
        <f t="shared" si="7"/>
        <v>76674.464949642832</v>
      </c>
      <c r="M48" s="63">
        <f t="shared" si="4"/>
        <v>7918.1520165791298</v>
      </c>
      <c r="N48" s="62">
        <f t="shared" si="8"/>
        <v>363576.9447067664</v>
      </c>
      <c r="O48" s="63">
        <f t="shared" si="5"/>
        <v>1324536.7228696081</v>
      </c>
      <c r="P48" s="64">
        <f t="shared" si="6"/>
        <v>17.274808813332033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18</v>
      </c>
      <c r="C49" s="57" t="s">
        <v>19</v>
      </c>
      <c r="D49" s="56">
        <v>75</v>
      </c>
      <c r="E49" s="56">
        <v>5</v>
      </c>
      <c r="F49" s="114">
        <f>I208+I209+I210+E209+E210</f>
        <v>22892</v>
      </c>
      <c r="G49" s="130">
        <f t="shared" si="2"/>
        <v>772</v>
      </c>
      <c r="H49" s="59">
        <f t="shared" si="0"/>
        <v>3.3723571553381092E-2</v>
      </c>
      <c r="I49" s="60">
        <v>0.5</v>
      </c>
      <c r="J49" s="59">
        <f t="shared" si="1"/>
        <v>0.1555072113447748</v>
      </c>
      <c r="K49" s="61">
        <f t="shared" si="3"/>
        <v>0.84449278865522515</v>
      </c>
      <c r="L49" s="62">
        <f t="shared" si="7"/>
        <v>68756.312933063702</v>
      </c>
      <c r="M49" s="63">
        <f t="shared" si="4"/>
        <v>10692.102486569413</v>
      </c>
      <c r="N49" s="62">
        <f t="shared" si="8"/>
        <v>317051.308448895</v>
      </c>
      <c r="O49" s="63">
        <f t="shared" si="5"/>
        <v>960959.77816284157</v>
      </c>
      <c r="P49" s="64">
        <f t="shared" si="6"/>
        <v>13.976313405553963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19</v>
      </c>
      <c r="C50" s="57" t="s">
        <v>20</v>
      </c>
      <c r="D50" s="56">
        <v>80</v>
      </c>
      <c r="E50" s="56">
        <v>5</v>
      </c>
      <c r="F50" s="114">
        <f>E211+E212+E213+I211+I212</f>
        <v>16243</v>
      </c>
      <c r="G50" s="130">
        <f t="shared" si="2"/>
        <v>879</v>
      </c>
      <c r="H50" s="59">
        <f t="shared" si="0"/>
        <v>5.4115619035892383E-2</v>
      </c>
      <c r="I50" s="60">
        <v>0.5</v>
      </c>
      <c r="J50" s="59">
        <f t="shared" si="1"/>
        <v>0.23833410156991403</v>
      </c>
      <c r="K50" s="61">
        <f t="shared" si="3"/>
        <v>0.76166589843008592</v>
      </c>
      <c r="L50" s="62">
        <f t="shared" si="7"/>
        <v>58064.210446494289</v>
      </c>
      <c r="M50" s="63">
        <f t="shared" si="4"/>
        <v>13838.681430131634</v>
      </c>
      <c r="N50" s="62">
        <f t="shared" si="8"/>
        <v>255724.34865714237</v>
      </c>
      <c r="O50" s="63">
        <f t="shared" si="5"/>
        <v>643908.46971394657</v>
      </c>
      <c r="P50" s="64">
        <f t="shared" si="6"/>
        <v>11.089593137709212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56">
        <v>20</v>
      </c>
      <c r="C51" s="57" t="s">
        <v>21</v>
      </c>
      <c r="D51" s="56">
        <v>85</v>
      </c>
      <c r="E51" s="56">
        <v>5</v>
      </c>
      <c r="F51" s="114">
        <f>I213+I214+I215+E214+E215</f>
        <v>8923</v>
      </c>
      <c r="G51" s="130">
        <f t="shared" si="2"/>
        <v>743</v>
      </c>
      <c r="H51" s="59">
        <f t="shared" si="0"/>
        <v>8.3267959206544881E-2</v>
      </c>
      <c r="I51" s="60">
        <v>0.5</v>
      </c>
      <c r="J51" s="59">
        <f t="shared" si="1"/>
        <v>0.34460368257501972</v>
      </c>
      <c r="K51" s="61">
        <f t="shared" si="3"/>
        <v>0.65539631742498028</v>
      </c>
      <c r="L51" s="62">
        <f t="shared" si="7"/>
        <v>44225.529016362656</v>
      </c>
      <c r="M51" s="63">
        <f t="shared" si="4"/>
        <v>15240.280162866962</v>
      </c>
      <c r="N51" s="62">
        <f t="shared" si="8"/>
        <v>183026.94467464584</v>
      </c>
      <c r="O51" s="63">
        <f t="shared" si="5"/>
        <v>388184.12105680426</v>
      </c>
      <c r="P51" s="64">
        <f t="shared" si="6"/>
        <v>8.7773765445108207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5" customFormat="1" ht="12" x14ac:dyDescent="0.2">
      <c r="A52" s="26"/>
      <c r="B52" s="56">
        <v>21</v>
      </c>
      <c r="C52" s="56" t="s">
        <v>22</v>
      </c>
      <c r="D52" s="56">
        <v>90</v>
      </c>
      <c r="E52" s="56">
        <v>5</v>
      </c>
      <c r="F52" s="58">
        <f>E216+E217+E218+I216+I217</f>
        <v>3797</v>
      </c>
      <c r="G52" s="130">
        <f t="shared" si="2"/>
        <v>428</v>
      </c>
      <c r="H52" s="59">
        <f t="shared" si="0"/>
        <v>0.11272056887016066</v>
      </c>
      <c r="I52" s="60">
        <v>0.5</v>
      </c>
      <c r="J52" s="59">
        <f t="shared" si="1"/>
        <v>0.43969591123895624</v>
      </c>
      <c r="K52" s="61">
        <f t="shared" si="3"/>
        <v>0.56030408876104376</v>
      </c>
      <c r="L52" s="62">
        <f t="shared" si="7"/>
        <v>28985.248853495694</v>
      </c>
      <c r="M52" s="63">
        <f t="shared" si="4"/>
        <v>12744.695407125701</v>
      </c>
      <c r="N52" s="62">
        <f t="shared" si="8"/>
        <v>113064.50574966423</v>
      </c>
      <c r="O52" s="63">
        <f t="shared" si="5"/>
        <v>205157.17638215842</v>
      </c>
      <c r="P52" s="64">
        <f t="shared" si="6"/>
        <v>7.0779856822728622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s="5" customFormat="1" ht="12" x14ac:dyDescent="0.2">
      <c r="A53" s="26"/>
      <c r="B53" s="56">
        <v>22</v>
      </c>
      <c r="C53" s="56" t="s">
        <v>23</v>
      </c>
      <c r="D53" s="56">
        <v>95</v>
      </c>
      <c r="E53" s="56">
        <v>5</v>
      </c>
      <c r="F53" s="58">
        <f>I218+I219+I220+E219+E220</f>
        <v>1284</v>
      </c>
      <c r="G53" s="130">
        <f t="shared" si="2"/>
        <v>115</v>
      </c>
      <c r="H53" s="59">
        <f t="shared" si="0"/>
        <v>8.9563862928348906E-2</v>
      </c>
      <c r="I53" s="60">
        <v>0.5</v>
      </c>
      <c r="J53" s="59">
        <f t="shared" si="1"/>
        <v>0.36589245943366205</v>
      </c>
      <c r="K53" s="61">
        <f t="shared" si="3"/>
        <v>0.63410754056633789</v>
      </c>
      <c r="L53" s="62">
        <f t="shared" si="7"/>
        <v>16240.553446369993</v>
      </c>
      <c r="M53" s="63">
        <f t="shared" si="4"/>
        <v>5942.2960430561525</v>
      </c>
      <c r="N53" s="62">
        <f t="shared" si="8"/>
        <v>66347.027124209577</v>
      </c>
      <c r="O53" s="63">
        <f t="shared" si="5"/>
        <v>92092.670632494177</v>
      </c>
      <c r="P53" s="64">
        <f t="shared" si="6"/>
        <v>5.6705377028316892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s="5" customFormat="1" ht="12" x14ac:dyDescent="0.2">
      <c r="A54" s="26"/>
      <c r="B54" s="65">
        <v>23</v>
      </c>
      <c r="C54" s="65" t="s">
        <v>3</v>
      </c>
      <c r="D54" s="65" t="s">
        <v>3</v>
      </c>
      <c r="E54" s="65">
        <v>5</v>
      </c>
      <c r="F54" s="66">
        <f>E221+I221</f>
        <v>541</v>
      </c>
      <c r="G54" s="130">
        <f t="shared" si="2"/>
        <v>42</v>
      </c>
      <c r="H54" s="67">
        <f t="shared" si="0"/>
        <v>7.763401109057301E-2</v>
      </c>
      <c r="I54" s="68">
        <v>0.5</v>
      </c>
      <c r="J54" s="67">
        <f t="shared" si="1"/>
        <v>0.32507739938080493</v>
      </c>
      <c r="K54" s="69">
        <f>1-J54</f>
        <v>0.67492260061919507</v>
      </c>
      <c r="L54" s="70">
        <f t="shared" si="7"/>
        <v>10298.257403313841</v>
      </c>
      <c r="M54" s="71">
        <f t="shared" si="4"/>
        <v>10298.257403313841</v>
      </c>
      <c r="N54" s="70">
        <f t="shared" si="8"/>
        <v>25745.6435082846</v>
      </c>
      <c r="O54" s="71">
        <f t="shared" si="5"/>
        <v>25745.6435082846</v>
      </c>
      <c r="P54" s="72">
        <f t="shared" si="6"/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s="24" customFormat="1" ht="14.25" x14ac:dyDescent="0.2">
      <c r="A55" s="22"/>
      <c r="B55" s="22"/>
      <c r="C55" s="22"/>
      <c r="D55" s="22"/>
      <c r="E55" s="22"/>
      <c r="F55" s="108">
        <f>SUM(F33:F54)</f>
        <v>1517937</v>
      </c>
      <c r="G55" s="108">
        <f>SUM(G33:G54)</f>
        <v>8199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42" s="24" customFormat="1" ht="14.25" x14ac:dyDescent="0.2">
      <c r="A56" s="22"/>
      <c r="B56" s="22"/>
      <c r="C56" s="22"/>
      <c r="D56" s="22"/>
      <c r="E56" s="22"/>
      <c r="F56" s="103"/>
      <c r="G56" s="103"/>
      <c r="H56" s="22"/>
      <c r="I56" s="22"/>
      <c r="J56" s="22"/>
      <c r="K56" s="22"/>
      <c r="L56" s="22"/>
      <c r="M56" s="22"/>
      <c r="N56" s="22"/>
      <c r="O56" s="22"/>
      <c r="P56" s="22"/>
    </row>
    <row r="57" spans="1:42" s="24" customFormat="1" ht="15" x14ac:dyDescent="0.25">
      <c r="A57" s="22"/>
      <c r="B57" s="109" t="s">
        <v>265</v>
      </c>
      <c r="C57" s="110"/>
      <c r="D57" s="110"/>
      <c r="E57" s="110"/>
      <c r="F57" s="103"/>
      <c r="G57" s="103"/>
      <c r="H57" s="22"/>
      <c r="I57" s="22"/>
      <c r="J57" s="22"/>
      <c r="K57" s="22"/>
      <c r="L57" s="22"/>
      <c r="M57" s="22"/>
      <c r="N57" s="22"/>
      <c r="O57" s="22"/>
      <c r="P57" s="22"/>
    </row>
    <row r="58" spans="1:42" s="24" customFormat="1" ht="5.0999999999999996" customHeight="1" x14ac:dyDescent="0.2">
      <c r="A58" s="22"/>
      <c r="B58" s="22"/>
      <c r="C58" s="22"/>
      <c r="D58" s="22"/>
      <c r="E58" s="22"/>
      <c r="F58" s="103"/>
      <c r="G58" s="103"/>
      <c r="H58" s="22"/>
      <c r="I58" s="22"/>
      <c r="J58" s="22"/>
      <c r="K58" s="22"/>
      <c r="L58" s="22"/>
      <c r="M58" s="22"/>
      <c r="N58" s="22"/>
      <c r="O58" s="22"/>
      <c r="P58" s="22"/>
    </row>
    <row r="59" spans="1:42" s="24" customFormat="1" ht="14.25" x14ac:dyDescent="0.2">
      <c r="A59" s="22"/>
      <c r="B59" s="47"/>
      <c r="C59" s="47" t="s">
        <v>40</v>
      </c>
      <c r="D59" s="47" t="s">
        <v>41</v>
      </c>
      <c r="E59" s="47" t="s">
        <v>42</v>
      </c>
      <c r="F59" s="47" t="s">
        <v>43</v>
      </c>
      <c r="G59" s="47" t="s">
        <v>44</v>
      </c>
      <c r="H59" s="47" t="s">
        <v>112</v>
      </c>
      <c r="I59" s="47" t="s">
        <v>45</v>
      </c>
      <c r="J59" s="47" t="s">
        <v>46</v>
      </c>
      <c r="K59" s="47" t="s">
        <v>47</v>
      </c>
      <c r="L59" s="47" t="s">
        <v>48</v>
      </c>
      <c r="M59" s="47" t="s">
        <v>49</v>
      </c>
      <c r="N59" s="47" t="s">
        <v>50</v>
      </c>
      <c r="O59" s="47" t="s">
        <v>51</v>
      </c>
      <c r="P59" s="47" t="s">
        <v>52</v>
      </c>
    </row>
    <row r="60" spans="1:42" s="24" customFormat="1" ht="15" x14ac:dyDescent="0.25">
      <c r="A60" s="22"/>
      <c r="B60" s="73">
        <v>1</v>
      </c>
      <c r="C60" s="73" t="s">
        <v>24</v>
      </c>
      <c r="D60" s="74" t="s">
        <v>0</v>
      </c>
      <c r="E60" s="74" t="s">
        <v>1</v>
      </c>
      <c r="F60" s="75" t="s">
        <v>53</v>
      </c>
      <c r="G60" s="75" t="s">
        <v>54</v>
      </c>
      <c r="H60" s="75" t="s">
        <v>55</v>
      </c>
      <c r="I60" s="74" t="s">
        <v>2</v>
      </c>
      <c r="J60" s="75" t="s">
        <v>56</v>
      </c>
      <c r="K60" s="75" t="s">
        <v>57</v>
      </c>
      <c r="L60" s="74" t="s">
        <v>58</v>
      </c>
      <c r="M60" s="75" t="s">
        <v>59</v>
      </c>
      <c r="N60" s="75" t="s">
        <v>60</v>
      </c>
      <c r="O60" s="74" t="s">
        <v>61</v>
      </c>
      <c r="P60" s="74" t="s">
        <v>62</v>
      </c>
    </row>
    <row r="61" spans="1:42" s="24" customFormat="1" ht="31.5" x14ac:dyDescent="0.2">
      <c r="A61" s="22"/>
      <c r="B61" s="76"/>
      <c r="C61" s="76"/>
      <c r="D61" s="76"/>
      <c r="E61" s="76"/>
      <c r="F61" s="76" t="s">
        <v>141</v>
      </c>
      <c r="G61" s="76" t="s">
        <v>143</v>
      </c>
      <c r="H61" s="76" t="s">
        <v>142</v>
      </c>
      <c r="I61" s="76" t="s">
        <v>148</v>
      </c>
      <c r="J61" s="76" t="s">
        <v>140</v>
      </c>
      <c r="K61" s="76" t="s">
        <v>149</v>
      </c>
      <c r="L61" s="76" t="s">
        <v>145</v>
      </c>
      <c r="M61" s="76" t="s">
        <v>144</v>
      </c>
      <c r="N61" s="76" t="s">
        <v>146</v>
      </c>
      <c r="O61" s="76" t="s">
        <v>147</v>
      </c>
      <c r="P61" s="76" t="s">
        <v>25</v>
      </c>
    </row>
    <row r="62" spans="1:42" s="24" customFormat="1" ht="14.25" x14ac:dyDescent="0.2">
      <c r="A62" s="22"/>
      <c r="B62" s="48">
        <v>2</v>
      </c>
      <c r="C62" s="49" t="s">
        <v>63</v>
      </c>
      <c r="D62" s="48">
        <v>0</v>
      </c>
      <c r="E62" s="48">
        <v>1</v>
      </c>
      <c r="F62" s="114">
        <f>C171</f>
        <v>8193</v>
      </c>
      <c r="G62" s="130">
        <f>C237</f>
        <v>60</v>
      </c>
      <c r="H62" s="50">
        <f t="shared" ref="H62:H83" si="9">+G62/F62</f>
        <v>7.3233247894544124E-3</v>
      </c>
      <c r="I62" s="51">
        <v>0.1</v>
      </c>
      <c r="J62" s="50">
        <f t="shared" ref="J62:J83" si="10">+(E62*H62)/(1+E62*(1-I62)*H62)</f>
        <v>7.275372862859222E-3</v>
      </c>
      <c r="K62" s="52">
        <f>1-J62</f>
        <v>0.99272462713714082</v>
      </c>
      <c r="L62" s="53">
        <v>100000</v>
      </c>
      <c r="M62" s="54">
        <f>+L62-L63</f>
        <v>727.53728628592216</v>
      </c>
      <c r="N62" s="53">
        <f>0.1*E62*M62+(L63*E62)</f>
        <v>99345.216442342673</v>
      </c>
      <c r="O62" s="54">
        <f>+O63+N62</f>
        <v>7585516.8610107554</v>
      </c>
      <c r="P62" s="55">
        <f>+O62/L62</f>
        <v>75.855168610107555</v>
      </c>
    </row>
    <row r="63" spans="1:42" s="24" customFormat="1" ht="14.25" x14ac:dyDescent="0.2">
      <c r="A63" s="22"/>
      <c r="B63" s="56">
        <v>3</v>
      </c>
      <c r="C63" s="57" t="s">
        <v>4</v>
      </c>
      <c r="D63" s="56">
        <v>1</v>
      </c>
      <c r="E63" s="56">
        <v>4</v>
      </c>
      <c r="F63" s="114">
        <f>G171+G172+C172+C173</f>
        <v>37026</v>
      </c>
      <c r="G63" s="130">
        <f t="shared" ref="G63:G83" si="11">C238</f>
        <v>15</v>
      </c>
      <c r="H63" s="59">
        <f t="shared" si="9"/>
        <v>4.0512072597634097E-4</v>
      </c>
      <c r="I63" s="60">
        <v>0.4</v>
      </c>
      <c r="J63" s="59">
        <f t="shared" si="10"/>
        <v>1.6189088554314393E-3</v>
      </c>
      <c r="K63" s="61">
        <f t="shared" ref="K63:K82" si="12">1-J63</f>
        <v>0.99838109114456852</v>
      </c>
      <c r="L63" s="62">
        <f>+L62-(L62*J62)</f>
        <v>99272.462713714078</v>
      </c>
      <c r="M63" s="63">
        <f t="shared" ref="M63:M83" si="13">+L63-L64</f>
        <v>160.71306898772309</v>
      </c>
      <c r="N63" s="62">
        <f>0.4*E63*M63+(L64*E63)</f>
        <v>396704.13948928576</v>
      </c>
      <c r="O63" s="63">
        <f t="shared" ref="O63:O83" si="14">+O64+N63</f>
        <v>7486171.6445684126</v>
      </c>
      <c r="P63" s="64">
        <f t="shared" ref="P63:P83" si="15">+O63/L63</f>
        <v>75.410354895267744</v>
      </c>
    </row>
    <row r="64" spans="1:42" s="24" customFormat="1" ht="14.25" x14ac:dyDescent="0.2">
      <c r="A64" s="22"/>
      <c r="B64" s="56">
        <v>4</v>
      </c>
      <c r="C64" s="57" t="s">
        <v>5</v>
      </c>
      <c r="D64" s="56">
        <v>5</v>
      </c>
      <c r="E64" s="56">
        <v>5</v>
      </c>
      <c r="F64" s="114">
        <f>G173+G174+G175+C174+C175</f>
        <v>51884</v>
      </c>
      <c r="G64" s="130">
        <f t="shared" si="11"/>
        <v>8</v>
      </c>
      <c r="H64" s="59">
        <f t="shared" si="9"/>
        <v>1.5419011641353789E-4</v>
      </c>
      <c r="I64" s="60">
        <v>0.5</v>
      </c>
      <c r="J64" s="59">
        <f t="shared" si="10"/>
        <v>7.7065351418002456E-4</v>
      </c>
      <c r="K64" s="61">
        <f t="shared" si="12"/>
        <v>0.99922934648581996</v>
      </c>
      <c r="L64" s="62">
        <f t="shared" ref="L64:L83" si="16">+L63-(L63*J63)</f>
        <v>99111.749644726355</v>
      </c>
      <c r="M64" s="63">
        <f t="shared" si="13"/>
        <v>76.380818160236231</v>
      </c>
      <c r="N64" s="62">
        <f t="shared" ref="N64:N83" si="17">0.5*E64*(L64+L65)</f>
        <v>495367.79617823125</v>
      </c>
      <c r="O64" s="63">
        <f t="shared" si="14"/>
        <v>7089467.5050791269</v>
      </c>
      <c r="P64" s="64">
        <f t="shared" si="15"/>
        <v>71.530040893152076</v>
      </c>
    </row>
    <row r="65" spans="1:16" s="24" customFormat="1" ht="14.25" x14ac:dyDescent="0.2">
      <c r="A65" s="22"/>
      <c r="B65" s="56">
        <v>5</v>
      </c>
      <c r="C65" s="57" t="s">
        <v>6</v>
      </c>
      <c r="D65" s="56">
        <v>10</v>
      </c>
      <c r="E65" s="56">
        <v>5</v>
      </c>
      <c r="F65" s="114">
        <f>C176+C177+C178+G176+G177</f>
        <v>50430</v>
      </c>
      <c r="G65" s="130">
        <f t="shared" si="11"/>
        <v>21</v>
      </c>
      <c r="H65" s="59">
        <f t="shared" si="9"/>
        <v>4.164187983343248E-4</v>
      </c>
      <c r="I65" s="60">
        <v>0.5</v>
      </c>
      <c r="J65" s="59">
        <f t="shared" si="10"/>
        <v>2.0799286881592631E-3</v>
      </c>
      <c r="K65" s="61">
        <f t="shared" si="12"/>
        <v>0.99792007131184068</v>
      </c>
      <c r="L65" s="62">
        <f t="shared" si="16"/>
        <v>99035.368826566119</v>
      </c>
      <c r="M65" s="63">
        <f t="shared" si="13"/>
        <v>205.98650476480543</v>
      </c>
      <c r="N65" s="62">
        <f t="shared" si="17"/>
        <v>494661.87787091854</v>
      </c>
      <c r="O65" s="63">
        <f t="shared" si="14"/>
        <v>6594099.7089008959</v>
      </c>
      <c r="P65" s="64">
        <f t="shared" si="15"/>
        <v>66.583280165782924</v>
      </c>
    </row>
    <row r="66" spans="1:16" s="24" customFormat="1" ht="14.25" x14ac:dyDescent="0.2">
      <c r="A66" s="22"/>
      <c r="B66" s="56">
        <v>6</v>
      </c>
      <c r="C66" s="57" t="s">
        <v>7</v>
      </c>
      <c r="D66" s="56">
        <v>15</v>
      </c>
      <c r="E66" s="56">
        <v>5</v>
      </c>
      <c r="F66" s="114">
        <f>G178+G179+G180+C179+C180</f>
        <v>47673</v>
      </c>
      <c r="G66" s="130">
        <f t="shared" si="11"/>
        <v>63</v>
      </c>
      <c r="H66" s="59">
        <f t="shared" si="9"/>
        <v>1.3215027373985274E-3</v>
      </c>
      <c r="I66" s="60">
        <v>0.5</v>
      </c>
      <c r="J66" s="59">
        <f t="shared" si="10"/>
        <v>6.5857559507009117E-3</v>
      </c>
      <c r="K66" s="61">
        <f t="shared" si="12"/>
        <v>0.99341424404929912</v>
      </c>
      <c r="L66" s="62">
        <f t="shared" si="16"/>
        <v>98829.382321801313</v>
      </c>
      <c r="M66" s="63">
        <f t="shared" si="13"/>
        <v>650.86619272989628</v>
      </c>
      <c r="N66" s="62">
        <f t="shared" si="17"/>
        <v>492519.74612718186</v>
      </c>
      <c r="O66" s="63">
        <f t="shared" si="14"/>
        <v>6099437.8310299776</v>
      </c>
      <c r="P66" s="64">
        <f t="shared" si="15"/>
        <v>61.716846627346264</v>
      </c>
    </row>
    <row r="67" spans="1:16" s="24" customFormat="1" ht="14.25" x14ac:dyDescent="0.2">
      <c r="A67" s="22"/>
      <c r="B67" s="56">
        <v>7</v>
      </c>
      <c r="C67" s="57" t="s">
        <v>8</v>
      </c>
      <c r="D67" s="56">
        <v>20</v>
      </c>
      <c r="E67" s="56">
        <v>5</v>
      </c>
      <c r="F67" s="114">
        <f>C181+C182+C183+G181+G182</f>
        <v>61522</v>
      </c>
      <c r="G67" s="130">
        <f t="shared" si="11"/>
        <v>76</v>
      </c>
      <c r="H67" s="59">
        <f t="shared" si="9"/>
        <v>1.2353304508956147E-3</v>
      </c>
      <c r="I67" s="60">
        <v>0.5</v>
      </c>
      <c r="J67" s="59">
        <f t="shared" si="10"/>
        <v>6.1576354679802967E-3</v>
      </c>
      <c r="K67" s="61">
        <f t="shared" si="12"/>
        <v>0.99384236453201968</v>
      </c>
      <c r="L67" s="62">
        <f t="shared" si="16"/>
        <v>98178.516129071417</v>
      </c>
      <c r="M67" s="63">
        <f t="shared" si="13"/>
        <v>604.54751311003929</v>
      </c>
      <c r="N67" s="62">
        <f t="shared" si="17"/>
        <v>489381.21186258201</v>
      </c>
      <c r="O67" s="63">
        <f t="shared" si="14"/>
        <v>5606918.084902796</v>
      </c>
      <c r="P67" s="64">
        <f t="shared" si="15"/>
        <v>57.109419717971726</v>
      </c>
    </row>
    <row r="68" spans="1:16" s="24" customFormat="1" ht="14.25" x14ac:dyDescent="0.2">
      <c r="A68" s="22"/>
      <c r="B68" s="56">
        <v>8</v>
      </c>
      <c r="C68" s="57" t="s">
        <v>9</v>
      </c>
      <c r="D68" s="56">
        <v>25</v>
      </c>
      <c r="E68" s="56">
        <v>5</v>
      </c>
      <c r="F68" s="114">
        <f>G183+G184+G185+C184+C185</f>
        <v>54486</v>
      </c>
      <c r="G68" s="130">
        <f t="shared" si="11"/>
        <v>107</v>
      </c>
      <c r="H68" s="59">
        <f t="shared" si="9"/>
        <v>1.9638072165326873E-3</v>
      </c>
      <c r="I68" s="60">
        <v>0.5</v>
      </c>
      <c r="J68" s="59">
        <f t="shared" si="10"/>
        <v>9.7710648634333885E-3</v>
      </c>
      <c r="K68" s="61">
        <f t="shared" si="12"/>
        <v>0.99022893513656662</v>
      </c>
      <c r="L68" s="62">
        <f t="shared" si="16"/>
        <v>97573.968615961378</v>
      </c>
      <c r="M68" s="63">
        <f t="shared" si="13"/>
        <v>953.40157632916817</v>
      </c>
      <c r="N68" s="62">
        <f t="shared" si="17"/>
        <v>485486.33913898398</v>
      </c>
      <c r="O68" s="63">
        <f t="shared" si="14"/>
        <v>5117536.8730402142</v>
      </c>
      <c r="P68" s="64">
        <f t="shared" si="15"/>
        <v>52.447768043361883</v>
      </c>
    </row>
    <row r="69" spans="1:16" s="24" customFormat="1" ht="14.25" x14ac:dyDescent="0.2">
      <c r="A69" s="22"/>
      <c r="B69" s="56">
        <v>9</v>
      </c>
      <c r="C69" s="57" t="s">
        <v>10</v>
      </c>
      <c r="D69" s="56">
        <v>30</v>
      </c>
      <c r="E69" s="56">
        <v>5</v>
      </c>
      <c r="F69" s="114">
        <f>C186+C187+C188+G186+G187</f>
        <v>54458</v>
      </c>
      <c r="G69" s="130">
        <f t="shared" si="11"/>
        <v>116</v>
      </c>
      <c r="H69" s="59">
        <f t="shared" si="9"/>
        <v>2.1300818979764222E-3</v>
      </c>
      <c r="I69" s="60">
        <v>0.5</v>
      </c>
      <c r="J69" s="59">
        <f t="shared" si="10"/>
        <v>1.0593994301161687E-2</v>
      </c>
      <c r="K69" s="61">
        <f t="shared" si="12"/>
        <v>0.9894060056988383</v>
      </c>
      <c r="L69" s="62">
        <f t="shared" si="16"/>
        <v>96620.567039632209</v>
      </c>
      <c r="M69" s="63">
        <f t="shared" si="13"/>
        <v>1023.5977365928702</v>
      </c>
      <c r="N69" s="62">
        <f t="shared" si="17"/>
        <v>480543.8408566789</v>
      </c>
      <c r="O69" s="63">
        <f t="shared" si="14"/>
        <v>4632050.5339012304</v>
      </c>
      <c r="P69" s="64">
        <f t="shared" si="15"/>
        <v>47.940626678388647</v>
      </c>
    </row>
    <row r="70" spans="1:16" s="24" customFormat="1" ht="14.25" x14ac:dyDescent="0.2">
      <c r="A70" s="22"/>
      <c r="B70" s="56">
        <v>10</v>
      </c>
      <c r="C70" s="57" t="s">
        <v>11</v>
      </c>
      <c r="D70" s="56">
        <v>35</v>
      </c>
      <c r="E70" s="56">
        <v>5</v>
      </c>
      <c r="F70" s="114">
        <f>G188+G189+C189+C190+G190</f>
        <v>64778</v>
      </c>
      <c r="G70" s="130">
        <f t="shared" si="11"/>
        <v>158</v>
      </c>
      <c r="H70" s="59">
        <f t="shared" si="9"/>
        <v>2.439099694340671E-3</v>
      </c>
      <c r="I70" s="60">
        <v>0.5</v>
      </c>
      <c r="J70" s="59">
        <f t="shared" si="10"/>
        <v>1.2121584091571665E-2</v>
      </c>
      <c r="K70" s="61">
        <f t="shared" si="12"/>
        <v>0.98787841590842829</v>
      </c>
      <c r="L70" s="62">
        <f t="shared" si="16"/>
        <v>95596.969303039339</v>
      </c>
      <c r="M70" s="63">
        <f t="shared" si="13"/>
        <v>1158.7867023061845</v>
      </c>
      <c r="N70" s="62">
        <f t="shared" si="17"/>
        <v>475087.87975943123</v>
      </c>
      <c r="O70" s="63">
        <f t="shared" si="14"/>
        <v>4151506.6930445516</v>
      </c>
      <c r="P70" s="64">
        <f t="shared" si="15"/>
        <v>43.427178950458234</v>
      </c>
    </row>
    <row r="71" spans="1:16" s="24" customFormat="1" ht="14.25" x14ac:dyDescent="0.2">
      <c r="A71" s="22"/>
      <c r="B71" s="56">
        <v>11</v>
      </c>
      <c r="C71" s="57" t="s">
        <v>12</v>
      </c>
      <c r="D71" s="56">
        <v>40</v>
      </c>
      <c r="E71" s="56">
        <v>5</v>
      </c>
      <c r="F71" s="114">
        <f>C191+C192+C193+G191+G192</f>
        <v>65799</v>
      </c>
      <c r="G71" s="130">
        <f t="shared" si="11"/>
        <v>228</v>
      </c>
      <c r="H71" s="59">
        <f t="shared" si="9"/>
        <v>3.4650982537728536E-3</v>
      </c>
      <c r="I71" s="60">
        <v>0.5</v>
      </c>
      <c r="J71" s="59">
        <f t="shared" si="10"/>
        <v>1.7176693938435114E-2</v>
      </c>
      <c r="K71" s="61">
        <f t="shared" si="12"/>
        <v>0.98282330606156487</v>
      </c>
      <c r="L71" s="62">
        <f t="shared" si="16"/>
        <v>94438.182600733155</v>
      </c>
      <c r="M71" s="63">
        <f t="shared" si="13"/>
        <v>1622.1357586348458</v>
      </c>
      <c r="N71" s="62">
        <f t="shared" si="17"/>
        <v>468135.5736070787</v>
      </c>
      <c r="O71" s="63">
        <f t="shared" si="14"/>
        <v>3676418.8132851203</v>
      </c>
      <c r="P71" s="64">
        <f t="shared" si="15"/>
        <v>38.929368524893434</v>
      </c>
    </row>
    <row r="72" spans="1:16" s="24" customFormat="1" ht="14.25" x14ac:dyDescent="0.2">
      <c r="A72" s="22"/>
      <c r="B72" s="56">
        <v>12</v>
      </c>
      <c r="C72" s="57" t="s">
        <v>13</v>
      </c>
      <c r="D72" s="56">
        <v>45</v>
      </c>
      <c r="E72" s="56">
        <v>5</v>
      </c>
      <c r="F72" s="114">
        <f>G193+G194+G195+C194+C195</f>
        <v>58549</v>
      </c>
      <c r="G72" s="130">
        <f t="shared" si="11"/>
        <v>334</v>
      </c>
      <c r="H72" s="59">
        <f t="shared" si="9"/>
        <v>5.7046234777707559E-3</v>
      </c>
      <c r="I72" s="60">
        <v>0.5</v>
      </c>
      <c r="J72" s="59">
        <f t="shared" si="10"/>
        <v>2.8122053078270242E-2</v>
      </c>
      <c r="K72" s="61">
        <f t="shared" si="12"/>
        <v>0.9718779469217298</v>
      </c>
      <c r="L72" s="62">
        <f t="shared" si="16"/>
        <v>92816.046842098309</v>
      </c>
      <c r="M72" s="63">
        <f t="shared" si="13"/>
        <v>2610.1777958087041</v>
      </c>
      <c r="N72" s="62">
        <f t="shared" si="17"/>
        <v>457554.7897209698</v>
      </c>
      <c r="O72" s="63">
        <f t="shared" si="14"/>
        <v>3208283.2396780415</v>
      </c>
      <c r="P72" s="64">
        <f t="shared" si="15"/>
        <v>34.566040559086488</v>
      </c>
    </row>
    <row r="73" spans="1:16" s="24" customFormat="1" ht="14.25" x14ac:dyDescent="0.2">
      <c r="A73" s="22"/>
      <c r="B73" s="56">
        <v>13</v>
      </c>
      <c r="C73" s="57" t="s">
        <v>14</v>
      </c>
      <c r="D73" s="56">
        <v>50</v>
      </c>
      <c r="E73" s="56">
        <v>5</v>
      </c>
      <c r="F73" s="114">
        <f>C196+C197+C198+G196+G197</f>
        <v>51948</v>
      </c>
      <c r="G73" s="130">
        <f t="shared" si="11"/>
        <v>388</v>
      </c>
      <c r="H73" s="59">
        <f t="shared" si="9"/>
        <v>7.4690074690074689E-3</v>
      </c>
      <c r="I73" s="60">
        <v>0.5</v>
      </c>
      <c r="J73" s="59">
        <f t="shared" si="10"/>
        <v>3.6660493593862198E-2</v>
      </c>
      <c r="K73" s="61">
        <f t="shared" si="12"/>
        <v>0.96333950640613786</v>
      </c>
      <c r="L73" s="62">
        <f t="shared" si="16"/>
        <v>90205.869046289605</v>
      </c>
      <c r="M73" s="63">
        <f t="shared" si="13"/>
        <v>3306.991684300272</v>
      </c>
      <c r="N73" s="62">
        <f t="shared" si="17"/>
        <v>442761.86602069734</v>
      </c>
      <c r="O73" s="63">
        <f t="shared" si="14"/>
        <v>2750728.4499570718</v>
      </c>
      <c r="P73" s="64">
        <f t="shared" si="15"/>
        <v>30.493896672571509</v>
      </c>
    </row>
    <row r="74" spans="1:16" s="24" customFormat="1" ht="14.25" x14ac:dyDescent="0.2">
      <c r="A74" s="22"/>
      <c r="B74" s="56">
        <v>14</v>
      </c>
      <c r="C74" s="57" t="s">
        <v>15</v>
      </c>
      <c r="D74" s="56">
        <v>55</v>
      </c>
      <c r="E74" s="56">
        <v>5</v>
      </c>
      <c r="F74" s="114">
        <f>G198+G199+G200+C199+C200</f>
        <v>42667</v>
      </c>
      <c r="G74" s="130">
        <f t="shared" si="11"/>
        <v>442</v>
      </c>
      <c r="H74" s="59">
        <f t="shared" si="9"/>
        <v>1.0359294068015093E-2</v>
      </c>
      <c r="I74" s="60">
        <v>0.5</v>
      </c>
      <c r="J74" s="59">
        <f t="shared" si="10"/>
        <v>5.048889701178836E-2</v>
      </c>
      <c r="K74" s="61">
        <f t="shared" si="12"/>
        <v>0.94951110298821162</v>
      </c>
      <c r="L74" s="62">
        <f t="shared" si="16"/>
        <v>86898.877361989333</v>
      </c>
      <c r="M74" s="63">
        <f t="shared" si="13"/>
        <v>4387.4284695695096</v>
      </c>
      <c r="N74" s="62">
        <f t="shared" si="17"/>
        <v>423525.81563602289</v>
      </c>
      <c r="O74" s="63">
        <f t="shared" si="14"/>
        <v>2307966.5839363746</v>
      </c>
      <c r="P74" s="64">
        <f t="shared" si="15"/>
        <v>26.559222098143103</v>
      </c>
    </row>
    <row r="75" spans="1:16" s="24" customFormat="1" ht="14.25" x14ac:dyDescent="0.2">
      <c r="A75" s="22"/>
      <c r="B75" s="56">
        <v>15</v>
      </c>
      <c r="C75" s="57" t="s">
        <v>16</v>
      </c>
      <c r="D75" s="56">
        <v>60</v>
      </c>
      <c r="E75" s="56">
        <v>5</v>
      </c>
      <c r="F75" s="114">
        <f>C201+C202+C203+G201+G202</f>
        <v>29721</v>
      </c>
      <c r="G75" s="130">
        <f t="shared" si="11"/>
        <v>432</v>
      </c>
      <c r="H75" s="59">
        <f t="shared" si="9"/>
        <v>1.4535177147471484E-2</v>
      </c>
      <c r="I75" s="60">
        <v>0.5</v>
      </c>
      <c r="J75" s="59">
        <f t="shared" si="10"/>
        <v>7.0127593259959084E-2</v>
      </c>
      <c r="K75" s="61">
        <f t="shared" si="12"/>
        <v>0.9298724067400409</v>
      </c>
      <c r="L75" s="62">
        <f t="shared" si="16"/>
        <v>82511.448892419823</v>
      </c>
      <c r="M75" s="63">
        <f t="shared" si="13"/>
        <v>5786.3293272175215</v>
      </c>
      <c r="N75" s="62">
        <f t="shared" si="17"/>
        <v>398091.42114405532</v>
      </c>
      <c r="O75" s="63">
        <f t="shared" si="14"/>
        <v>1884440.7683003517</v>
      </c>
      <c r="P75" s="64">
        <f t="shared" si="15"/>
        <v>22.838536876952986</v>
      </c>
    </row>
    <row r="76" spans="1:16" s="24" customFormat="1" ht="14.25" x14ac:dyDescent="0.2">
      <c r="A76" s="22"/>
      <c r="B76" s="56">
        <v>16</v>
      </c>
      <c r="C76" s="57" t="s">
        <v>17</v>
      </c>
      <c r="D76" s="56">
        <v>65</v>
      </c>
      <c r="E76" s="56">
        <v>5</v>
      </c>
      <c r="F76" s="114">
        <f>G203+G204+G205+C204+C205</f>
        <v>21473</v>
      </c>
      <c r="G76" s="130">
        <f t="shared" si="11"/>
        <v>430</v>
      </c>
      <c r="H76" s="59">
        <f t="shared" si="9"/>
        <v>2.0025147860103384E-2</v>
      </c>
      <c r="I76" s="60">
        <v>0.5</v>
      </c>
      <c r="J76" s="59">
        <f t="shared" si="10"/>
        <v>9.5352137661876876E-2</v>
      </c>
      <c r="K76" s="61">
        <f t="shared" si="12"/>
        <v>0.90464786233812311</v>
      </c>
      <c r="L76" s="62">
        <f t="shared" si="16"/>
        <v>76725.119565202302</v>
      </c>
      <c r="M76" s="63">
        <f t="shared" si="13"/>
        <v>7315.9041629051353</v>
      </c>
      <c r="N76" s="62">
        <f t="shared" si="17"/>
        <v>365335.83741874871</v>
      </c>
      <c r="O76" s="63">
        <f t="shared" si="14"/>
        <v>1486349.3471562963</v>
      </c>
      <c r="P76" s="64">
        <f t="shared" si="15"/>
        <v>19.372395319542925</v>
      </c>
    </row>
    <row r="77" spans="1:16" s="24" customFormat="1" ht="14.25" x14ac:dyDescent="0.2">
      <c r="A77" s="22"/>
      <c r="B77" s="56">
        <v>17</v>
      </c>
      <c r="C77" s="57" t="s">
        <v>18</v>
      </c>
      <c r="D77" s="56">
        <v>70</v>
      </c>
      <c r="E77" s="56">
        <v>5</v>
      </c>
      <c r="F77" s="114">
        <f>C206+C207+C208+G206+G207</f>
        <v>14188</v>
      </c>
      <c r="G77" s="130">
        <f t="shared" si="11"/>
        <v>403</v>
      </c>
      <c r="H77" s="59">
        <f t="shared" si="9"/>
        <v>2.8404285311530872E-2</v>
      </c>
      <c r="I77" s="60">
        <v>0.5</v>
      </c>
      <c r="J77" s="59">
        <f t="shared" si="10"/>
        <v>0.13260504754697117</v>
      </c>
      <c r="K77" s="61">
        <f t="shared" si="12"/>
        <v>0.86739495245302889</v>
      </c>
      <c r="L77" s="62">
        <f t="shared" si="16"/>
        <v>69409.215402297166</v>
      </c>
      <c r="M77" s="63">
        <f t="shared" si="13"/>
        <v>9204.0123086195817</v>
      </c>
      <c r="N77" s="62">
        <f t="shared" si="17"/>
        <v>324036.0462399369</v>
      </c>
      <c r="O77" s="63">
        <f t="shared" si="14"/>
        <v>1121013.5097375475</v>
      </c>
      <c r="P77" s="64">
        <f t="shared" si="15"/>
        <v>16.150787805914984</v>
      </c>
    </row>
    <row r="78" spans="1:16" s="24" customFormat="1" ht="14.25" x14ac:dyDescent="0.2">
      <c r="A78" s="22"/>
      <c r="B78" s="56">
        <v>18</v>
      </c>
      <c r="C78" s="57" t="s">
        <v>19</v>
      </c>
      <c r="D78" s="56">
        <v>75</v>
      </c>
      <c r="E78" s="56">
        <v>5</v>
      </c>
      <c r="F78" s="114">
        <f>G208+G209+G210+C209+C210</f>
        <v>9482</v>
      </c>
      <c r="G78" s="130">
        <f t="shared" si="11"/>
        <v>383</v>
      </c>
      <c r="H78" s="59">
        <f t="shared" si="9"/>
        <v>4.0392322294874501E-2</v>
      </c>
      <c r="I78" s="60">
        <v>0.5</v>
      </c>
      <c r="J78" s="59">
        <f t="shared" si="10"/>
        <v>0.18343790411418173</v>
      </c>
      <c r="K78" s="61">
        <f t="shared" si="12"/>
        <v>0.8165620958858183</v>
      </c>
      <c r="L78" s="62">
        <f t="shared" si="16"/>
        <v>60205.203093677585</v>
      </c>
      <c r="M78" s="63">
        <f t="shared" si="13"/>
        <v>11043.916272272865</v>
      </c>
      <c r="N78" s="62">
        <f t="shared" si="17"/>
        <v>273416.22478770575</v>
      </c>
      <c r="O78" s="63">
        <f t="shared" si="14"/>
        <v>796977.46349761053</v>
      </c>
      <c r="P78" s="64">
        <f t="shared" si="15"/>
        <v>13.237684162572066</v>
      </c>
    </row>
    <row r="79" spans="1:16" s="24" customFormat="1" ht="14.25" x14ac:dyDescent="0.2">
      <c r="A79" s="22"/>
      <c r="B79" s="56">
        <v>19</v>
      </c>
      <c r="C79" s="57" t="s">
        <v>20</v>
      </c>
      <c r="D79" s="56">
        <v>80</v>
      </c>
      <c r="E79" s="56">
        <v>5</v>
      </c>
      <c r="F79" s="114">
        <f>C211+C212+C213+G211+G212</f>
        <v>6622</v>
      </c>
      <c r="G79" s="130">
        <f t="shared" si="11"/>
        <v>412</v>
      </c>
      <c r="H79" s="59">
        <f t="shared" si="9"/>
        <v>6.2216852914527332E-2</v>
      </c>
      <c r="I79" s="60">
        <v>0.5</v>
      </c>
      <c r="J79" s="59">
        <f t="shared" si="10"/>
        <v>0.2692106638787245</v>
      </c>
      <c r="K79" s="61">
        <f t="shared" si="12"/>
        <v>0.7307893361212755</v>
      </c>
      <c r="L79" s="62">
        <f t="shared" si="16"/>
        <v>49161.286821404719</v>
      </c>
      <c r="M79" s="63">
        <f t="shared" si="13"/>
        <v>13234.742662322751</v>
      </c>
      <c r="N79" s="62">
        <f t="shared" si="17"/>
        <v>212719.57745121673</v>
      </c>
      <c r="O79" s="63">
        <f t="shared" si="14"/>
        <v>523561.23870990472</v>
      </c>
      <c r="P79" s="64">
        <f t="shared" si="15"/>
        <v>10.649868475003938</v>
      </c>
    </row>
    <row r="80" spans="1:16" s="24" customFormat="1" ht="14.25" x14ac:dyDescent="0.2">
      <c r="A80" s="22"/>
      <c r="B80" s="56">
        <v>20</v>
      </c>
      <c r="C80" s="57" t="s">
        <v>21</v>
      </c>
      <c r="D80" s="56">
        <v>85</v>
      </c>
      <c r="E80" s="56">
        <v>5</v>
      </c>
      <c r="F80" s="114">
        <f>G213+G214+G215+C214+C215</f>
        <v>3425</v>
      </c>
      <c r="G80" s="130">
        <f t="shared" si="11"/>
        <v>309</v>
      </c>
      <c r="H80" s="59">
        <f t="shared" si="9"/>
        <v>9.0218978102189776E-2</v>
      </c>
      <c r="I80" s="60">
        <v>0.5</v>
      </c>
      <c r="J80" s="59">
        <f t="shared" si="10"/>
        <v>0.36807623585467536</v>
      </c>
      <c r="K80" s="61">
        <f t="shared" si="12"/>
        <v>0.63192376414532458</v>
      </c>
      <c r="L80" s="62">
        <f t="shared" si="16"/>
        <v>35926.544159081968</v>
      </c>
      <c r="M80" s="63">
        <f t="shared" si="13"/>
        <v>13223.707141341663</v>
      </c>
      <c r="N80" s="62">
        <f t="shared" si="17"/>
        <v>146573.45294205568</v>
      </c>
      <c r="O80" s="63">
        <f t="shared" si="14"/>
        <v>310841.66125868796</v>
      </c>
      <c r="P80" s="64">
        <f t="shared" si="15"/>
        <v>8.6521447730204084</v>
      </c>
    </row>
    <row r="81" spans="1:16" s="24" customFormat="1" ht="14.25" x14ac:dyDescent="0.2">
      <c r="A81" s="22"/>
      <c r="B81" s="56">
        <v>21</v>
      </c>
      <c r="C81" s="56" t="s">
        <v>22</v>
      </c>
      <c r="D81" s="56">
        <v>90</v>
      </c>
      <c r="E81" s="56">
        <v>5</v>
      </c>
      <c r="F81" s="58">
        <f>C216+C217+C218+G216+G217</f>
        <v>1444</v>
      </c>
      <c r="G81" s="130">
        <f t="shared" si="11"/>
        <v>163</v>
      </c>
      <c r="H81" s="59">
        <f t="shared" si="9"/>
        <v>0.1128808864265928</v>
      </c>
      <c r="I81" s="60">
        <v>0.5</v>
      </c>
      <c r="J81" s="59">
        <f t="shared" si="10"/>
        <v>0.44018363489062923</v>
      </c>
      <c r="K81" s="61">
        <f t="shared" si="12"/>
        <v>0.55981636510937083</v>
      </c>
      <c r="L81" s="62">
        <f t="shared" si="16"/>
        <v>22702.837017740305</v>
      </c>
      <c r="M81" s="63">
        <f t="shared" si="13"/>
        <v>9993.4173207984604</v>
      </c>
      <c r="N81" s="62">
        <f t="shared" si="17"/>
        <v>88530.641786705382</v>
      </c>
      <c r="O81" s="63">
        <f t="shared" si="14"/>
        <v>164268.20831663231</v>
      </c>
      <c r="P81" s="64">
        <f t="shared" si="15"/>
        <v>7.2355806540068501</v>
      </c>
    </row>
    <row r="82" spans="1:16" s="24" customFormat="1" ht="14.25" x14ac:dyDescent="0.2">
      <c r="A82" s="22"/>
      <c r="B82" s="56">
        <v>22</v>
      </c>
      <c r="C82" s="56" t="s">
        <v>23</v>
      </c>
      <c r="D82" s="56">
        <v>95</v>
      </c>
      <c r="E82" s="56">
        <v>5</v>
      </c>
      <c r="F82" s="58">
        <f>G218+G219+G220+C219+C220</f>
        <v>549</v>
      </c>
      <c r="G82" s="130">
        <f t="shared" si="11"/>
        <v>40</v>
      </c>
      <c r="H82" s="59">
        <f t="shared" si="9"/>
        <v>7.2859744990892539E-2</v>
      </c>
      <c r="I82" s="60">
        <v>0.5</v>
      </c>
      <c r="J82" s="59">
        <f t="shared" si="10"/>
        <v>0.30816640986132515</v>
      </c>
      <c r="K82" s="61">
        <f t="shared" si="12"/>
        <v>0.69183359013867485</v>
      </c>
      <c r="L82" s="62">
        <f t="shared" si="16"/>
        <v>12709.419696941844</v>
      </c>
      <c r="M82" s="63">
        <f t="shared" si="13"/>
        <v>3916.6162394273797</v>
      </c>
      <c r="N82" s="62">
        <f t="shared" si="17"/>
        <v>53755.557886140778</v>
      </c>
      <c r="O82" s="63">
        <f t="shared" si="14"/>
        <v>75737.566529926931</v>
      </c>
      <c r="P82" s="64">
        <f t="shared" si="15"/>
        <v>5.9591679506933737</v>
      </c>
    </row>
    <row r="83" spans="1:16" s="24" customFormat="1" ht="14.25" x14ac:dyDescent="0.2">
      <c r="A83" s="22"/>
      <c r="B83" s="65">
        <v>23</v>
      </c>
      <c r="C83" s="65" t="s">
        <v>3</v>
      </c>
      <c r="D83" s="65" t="s">
        <v>3</v>
      </c>
      <c r="E83" s="65">
        <v>5</v>
      </c>
      <c r="F83" s="66">
        <f>C221+G221</f>
        <v>289</v>
      </c>
      <c r="G83" s="130">
        <f t="shared" si="11"/>
        <v>13</v>
      </c>
      <c r="H83" s="67">
        <f t="shared" si="9"/>
        <v>4.4982698961937718E-2</v>
      </c>
      <c r="I83" s="68">
        <v>0.5</v>
      </c>
      <c r="J83" s="67">
        <f t="shared" si="10"/>
        <v>0.20217729393468117</v>
      </c>
      <c r="K83" s="69">
        <f>1-J83</f>
        <v>0.7978227060653188</v>
      </c>
      <c r="L83" s="70">
        <f t="shared" si="16"/>
        <v>8792.8034575144648</v>
      </c>
      <c r="M83" s="71">
        <f t="shared" si="13"/>
        <v>8792.8034575144648</v>
      </c>
      <c r="N83" s="70">
        <f t="shared" si="17"/>
        <v>21982.008643786161</v>
      </c>
      <c r="O83" s="71">
        <f t="shared" si="14"/>
        <v>21982.008643786161</v>
      </c>
      <c r="P83" s="72">
        <f t="shared" si="15"/>
        <v>2.5</v>
      </c>
    </row>
    <row r="84" spans="1:16" s="24" customFormat="1" ht="14.25" x14ac:dyDescent="0.2">
      <c r="A84" s="22"/>
      <c r="B84" s="22"/>
      <c r="C84" s="22"/>
      <c r="D84" s="22"/>
      <c r="E84" s="22"/>
      <c r="F84" s="108">
        <f>SUM(F62:F83)</f>
        <v>736606</v>
      </c>
      <c r="G84" s="108">
        <f>SUM(G62:G83)</f>
        <v>4601</v>
      </c>
      <c r="H84" s="22"/>
      <c r="I84" s="22"/>
      <c r="J84" s="22"/>
      <c r="K84" s="22"/>
      <c r="L84" s="22"/>
      <c r="M84" s="22"/>
      <c r="N84" s="22"/>
      <c r="O84" s="22"/>
      <c r="P84" s="22"/>
    </row>
    <row r="85" spans="1:16" s="24" customFormat="1" ht="14.25" x14ac:dyDescent="0.2">
      <c r="A85" s="22"/>
      <c r="B85" s="22"/>
      <c r="C85" s="22"/>
      <c r="D85" s="22"/>
      <c r="E85" s="22"/>
      <c r="F85" s="103"/>
      <c r="G85" s="103"/>
      <c r="H85" s="22"/>
      <c r="I85" s="22"/>
      <c r="J85" s="22"/>
      <c r="K85" s="22"/>
      <c r="L85" s="22"/>
      <c r="M85" s="22"/>
      <c r="N85" s="22"/>
      <c r="O85" s="22"/>
      <c r="P85" s="22"/>
    </row>
    <row r="86" spans="1:16" s="24" customFormat="1" ht="15" x14ac:dyDescent="0.25">
      <c r="A86" s="22"/>
      <c r="B86" s="109" t="s">
        <v>264</v>
      </c>
      <c r="C86" s="110"/>
      <c r="D86" s="110"/>
      <c r="E86" s="110"/>
      <c r="F86" s="103"/>
      <c r="G86" s="103"/>
      <c r="H86" s="22"/>
      <c r="I86" s="22"/>
      <c r="J86" s="22"/>
      <c r="K86" s="22"/>
      <c r="L86" s="22"/>
      <c r="M86" s="22"/>
      <c r="N86" s="22"/>
      <c r="O86" s="22"/>
      <c r="P86" s="22"/>
    </row>
    <row r="87" spans="1:16" s="24" customFormat="1" ht="4.5" customHeight="1" x14ac:dyDescent="0.2">
      <c r="A87" s="22"/>
      <c r="B87" s="22"/>
      <c r="C87" s="22"/>
      <c r="D87" s="22"/>
      <c r="E87" s="22"/>
      <c r="F87" s="103"/>
      <c r="G87" s="103"/>
      <c r="H87" s="22"/>
      <c r="I87" s="22"/>
      <c r="J87" s="22"/>
      <c r="K87" s="22"/>
      <c r="L87" s="22"/>
      <c r="M87" s="22"/>
      <c r="N87" s="22"/>
      <c r="O87" s="22"/>
      <c r="P87" s="22"/>
    </row>
    <row r="88" spans="1:16" s="24" customFormat="1" ht="14.25" x14ac:dyDescent="0.2">
      <c r="A88" s="22"/>
      <c r="B88" s="47"/>
      <c r="C88" s="47" t="s">
        <v>40</v>
      </c>
      <c r="D88" s="47" t="s">
        <v>41</v>
      </c>
      <c r="E88" s="47" t="s">
        <v>42</v>
      </c>
      <c r="F88" s="47" t="s">
        <v>43</v>
      </c>
      <c r="G88" s="47" t="s">
        <v>44</v>
      </c>
      <c r="H88" s="47" t="s">
        <v>112</v>
      </c>
      <c r="I88" s="47" t="s">
        <v>45</v>
      </c>
      <c r="J88" s="47" t="s">
        <v>46</v>
      </c>
      <c r="K88" s="47" t="s">
        <v>47</v>
      </c>
      <c r="L88" s="47" t="s">
        <v>48</v>
      </c>
      <c r="M88" s="47" t="s">
        <v>49</v>
      </c>
      <c r="N88" s="47" t="s">
        <v>50</v>
      </c>
      <c r="O88" s="47" t="s">
        <v>51</v>
      </c>
      <c r="P88" s="47" t="s">
        <v>52</v>
      </c>
    </row>
    <row r="89" spans="1:16" s="24" customFormat="1" ht="15" x14ac:dyDescent="0.25">
      <c r="A89" s="22"/>
      <c r="B89" s="73">
        <v>1</v>
      </c>
      <c r="C89" s="73" t="s">
        <v>24</v>
      </c>
      <c r="D89" s="74" t="s">
        <v>0</v>
      </c>
      <c r="E89" s="74" t="s">
        <v>1</v>
      </c>
      <c r="F89" s="75" t="s">
        <v>53</v>
      </c>
      <c r="G89" s="75" t="s">
        <v>54</v>
      </c>
      <c r="H89" s="75" t="s">
        <v>55</v>
      </c>
      <c r="I89" s="74" t="s">
        <v>2</v>
      </c>
      <c r="J89" s="75" t="s">
        <v>56</v>
      </c>
      <c r="K89" s="75" t="s">
        <v>57</v>
      </c>
      <c r="L89" s="74" t="s">
        <v>58</v>
      </c>
      <c r="M89" s="75" t="s">
        <v>59</v>
      </c>
      <c r="N89" s="75" t="s">
        <v>60</v>
      </c>
      <c r="O89" s="74" t="s">
        <v>61</v>
      </c>
      <c r="P89" s="74" t="s">
        <v>62</v>
      </c>
    </row>
    <row r="90" spans="1:16" s="24" customFormat="1" ht="31.5" x14ac:dyDescent="0.2">
      <c r="A90" s="22"/>
      <c r="B90" s="76"/>
      <c r="C90" s="76"/>
      <c r="D90" s="76"/>
      <c r="E90" s="76"/>
      <c r="F90" s="76" t="s">
        <v>141</v>
      </c>
      <c r="G90" s="76" t="s">
        <v>143</v>
      </c>
      <c r="H90" s="76" t="s">
        <v>142</v>
      </c>
      <c r="I90" s="76" t="s">
        <v>148</v>
      </c>
      <c r="J90" s="76" t="s">
        <v>140</v>
      </c>
      <c r="K90" s="76" t="s">
        <v>149</v>
      </c>
      <c r="L90" s="76" t="s">
        <v>145</v>
      </c>
      <c r="M90" s="76" t="s">
        <v>144</v>
      </c>
      <c r="N90" s="76" t="s">
        <v>146</v>
      </c>
      <c r="O90" s="76" t="s">
        <v>147</v>
      </c>
      <c r="P90" s="76" t="s">
        <v>25</v>
      </c>
    </row>
    <row r="91" spans="1:16" s="24" customFormat="1" ht="14.25" x14ac:dyDescent="0.2">
      <c r="A91" s="22"/>
      <c r="B91" s="48">
        <v>2</v>
      </c>
      <c r="C91" s="49" t="s">
        <v>63</v>
      </c>
      <c r="D91" s="48">
        <v>0</v>
      </c>
      <c r="E91" s="48">
        <v>1</v>
      </c>
      <c r="F91" s="114">
        <f>D171</f>
        <v>7908</v>
      </c>
      <c r="G91" s="130">
        <f>D237</f>
        <v>48</v>
      </c>
      <c r="H91" s="50">
        <f t="shared" ref="H91:H112" si="18">+G91/F91</f>
        <v>6.0698027314112293E-3</v>
      </c>
      <c r="I91" s="51">
        <v>0.1</v>
      </c>
      <c r="J91" s="50">
        <f t="shared" ref="J91:J112" si="19">+(E91*H91)/(1+E91*(1-I91)*H91)</f>
        <v>6.0368246302444925E-3</v>
      </c>
      <c r="K91" s="52">
        <f>1-J91</f>
        <v>0.99396317536975554</v>
      </c>
      <c r="L91" s="53">
        <v>100000</v>
      </c>
      <c r="M91" s="54">
        <f>+L91-L92</f>
        <v>603.68246302445186</v>
      </c>
      <c r="N91" s="53">
        <f>0.1*E91*M91+(L92*E91)</f>
        <v>99456.685783277993</v>
      </c>
      <c r="O91" s="54">
        <f>+O92+N91</f>
        <v>8240889.065152226</v>
      </c>
      <c r="P91" s="55">
        <f>+O91/L91</f>
        <v>82.408890651522256</v>
      </c>
    </row>
    <row r="92" spans="1:16" s="24" customFormat="1" ht="14.25" x14ac:dyDescent="0.2">
      <c r="A92" s="22"/>
      <c r="B92" s="56">
        <v>3</v>
      </c>
      <c r="C92" s="57" t="s">
        <v>4</v>
      </c>
      <c r="D92" s="56">
        <v>1</v>
      </c>
      <c r="E92" s="56">
        <v>4</v>
      </c>
      <c r="F92" s="114">
        <f>H171+H172+D172+D173</f>
        <v>34900</v>
      </c>
      <c r="G92" s="130">
        <f t="shared" ref="G92:G112" si="20">D238</f>
        <v>9</v>
      </c>
      <c r="H92" s="59">
        <f t="shared" si="18"/>
        <v>2.5787965616045846E-4</v>
      </c>
      <c r="I92" s="60">
        <v>0.4</v>
      </c>
      <c r="J92" s="59">
        <f t="shared" si="19"/>
        <v>1.0308806011179326E-3</v>
      </c>
      <c r="K92" s="61">
        <f t="shared" ref="K92:K111" si="21">1-J92</f>
        <v>0.99896911939888211</v>
      </c>
      <c r="L92" s="62">
        <f>+L91-(L91*J91)</f>
        <v>99396.317536975548</v>
      </c>
      <c r="M92" s="63">
        <f t="shared" ref="M92:M112" si="22">+L92-L93</f>
        <v>102.46573557142983</v>
      </c>
      <c r="N92" s="62">
        <f>0.4*E92*M92+(L93*E92)</f>
        <v>397339.35238253075</v>
      </c>
      <c r="O92" s="63">
        <f t="shared" ref="O92:O112" si="23">+O93+N92</f>
        <v>8141432.3793689478</v>
      </c>
      <c r="P92" s="64">
        <f t="shared" ref="P92:P112" si="24">+O92/L92</f>
        <v>81.908792811567949</v>
      </c>
    </row>
    <row r="93" spans="1:16" s="24" customFormat="1" ht="14.25" x14ac:dyDescent="0.2">
      <c r="A93" s="22"/>
      <c r="B93" s="56">
        <v>4</v>
      </c>
      <c r="C93" s="57" t="s">
        <v>5</v>
      </c>
      <c r="D93" s="56">
        <v>5</v>
      </c>
      <c r="E93" s="56">
        <v>5</v>
      </c>
      <c r="F93" s="114">
        <f>H173+H174+H175+D174+D175</f>
        <v>48536</v>
      </c>
      <c r="G93" s="130">
        <f t="shared" si="20"/>
        <v>10</v>
      </c>
      <c r="H93" s="59">
        <f t="shared" si="18"/>
        <v>2.060326355694742E-4</v>
      </c>
      <c r="I93" s="60">
        <v>0.5</v>
      </c>
      <c r="J93" s="59">
        <f t="shared" si="19"/>
        <v>1.0296328329317767E-3</v>
      </c>
      <c r="K93" s="61">
        <f t="shared" si="21"/>
        <v>0.99897036716706822</v>
      </c>
      <c r="L93" s="62">
        <f t="shared" ref="L93:L112" si="25">+L92-(L92*J92)</f>
        <v>99293.851801404118</v>
      </c>
      <c r="M93" s="63">
        <f t="shared" si="22"/>
        <v>102.23620992299402</v>
      </c>
      <c r="N93" s="62">
        <f t="shared" ref="N93:N112" si="26">0.5*E93*(L93+L94)</f>
        <v>496213.66848221311</v>
      </c>
      <c r="O93" s="63">
        <f t="shared" si="23"/>
        <v>7744093.0269864174</v>
      </c>
      <c r="P93" s="64">
        <f t="shared" si="24"/>
        <v>77.99166702159205</v>
      </c>
    </row>
    <row r="94" spans="1:16" s="24" customFormat="1" ht="14.25" x14ac:dyDescent="0.2">
      <c r="A94" s="22"/>
      <c r="B94" s="56">
        <v>5</v>
      </c>
      <c r="C94" s="57" t="s">
        <v>6</v>
      </c>
      <c r="D94" s="56">
        <v>10</v>
      </c>
      <c r="E94" s="56">
        <v>5</v>
      </c>
      <c r="F94" s="114">
        <f>D176+D177+D178+H176+H177</f>
        <v>48024</v>
      </c>
      <c r="G94" s="130">
        <f t="shared" si="20"/>
        <v>14</v>
      </c>
      <c r="H94" s="59">
        <f t="shared" si="18"/>
        <v>2.915209062135599E-4</v>
      </c>
      <c r="I94" s="60">
        <v>0.5</v>
      </c>
      <c r="J94" s="59">
        <f t="shared" si="19"/>
        <v>1.4565429992301131E-3</v>
      </c>
      <c r="K94" s="61">
        <f t="shared" si="21"/>
        <v>0.99854345700076985</v>
      </c>
      <c r="L94" s="62">
        <f t="shared" si="25"/>
        <v>99191.615591481124</v>
      </c>
      <c r="M94" s="63">
        <f t="shared" si="22"/>
        <v>144.47685327209183</v>
      </c>
      <c r="N94" s="62">
        <f t="shared" si="26"/>
        <v>495596.88582422538</v>
      </c>
      <c r="O94" s="63">
        <f t="shared" si="23"/>
        <v>7247879.3585042041</v>
      </c>
      <c r="P94" s="64">
        <f t="shared" si="24"/>
        <v>73.069475835079288</v>
      </c>
    </row>
    <row r="95" spans="1:16" s="24" customFormat="1" ht="14.25" x14ac:dyDescent="0.2">
      <c r="A95" s="22"/>
      <c r="B95" s="56">
        <v>6</v>
      </c>
      <c r="C95" s="57" t="s">
        <v>7</v>
      </c>
      <c r="D95" s="56">
        <v>15</v>
      </c>
      <c r="E95" s="56">
        <v>5</v>
      </c>
      <c r="F95" s="114">
        <f>H178+H179+H180+D179+D180</f>
        <v>45940</v>
      </c>
      <c r="G95" s="130">
        <f t="shared" si="20"/>
        <v>19</v>
      </c>
      <c r="H95" s="59">
        <f t="shared" si="18"/>
        <v>4.1358293426208096E-4</v>
      </c>
      <c r="I95" s="60">
        <v>0.5</v>
      </c>
      <c r="J95" s="59">
        <f t="shared" si="19"/>
        <v>2.065778744223974E-3</v>
      </c>
      <c r="K95" s="61">
        <f t="shared" si="21"/>
        <v>0.99793422125577602</v>
      </c>
      <c r="L95" s="62">
        <f t="shared" si="25"/>
        <v>99047.138738209032</v>
      </c>
      <c r="M95" s="63">
        <f t="shared" si="22"/>
        <v>204.6094738815882</v>
      </c>
      <c r="N95" s="62">
        <f t="shared" si="26"/>
        <v>494724.17000634118</v>
      </c>
      <c r="O95" s="63">
        <f t="shared" si="23"/>
        <v>6752282.4726799782</v>
      </c>
      <c r="P95" s="64">
        <f t="shared" si="24"/>
        <v>68.172413243828274</v>
      </c>
    </row>
    <row r="96" spans="1:16" s="24" customFormat="1" ht="14.25" x14ac:dyDescent="0.2">
      <c r="A96" s="22"/>
      <c r="B96" s="56">
        <v>7</v>
      </c>
      <c r="C96" s="57" t="s">
        <v>8</v>
      </c>
      <c r="D96" s="56">
        <v>20</v>
      </c>
      <c r="E96" s="56">
        <v>5</v>
      </c>
      <c r="F96" s="114">
        <f>D181+D182+D183+H181+H182</f>
        <v>50896</v>
      </c>
      <c r="G96" s="130">
        <f t="shared" si="20"/>
        <v>19</v>
      </c>
      <c r="H96" s="59">
        <f t="shared" si="18"/>
        <v>3.7331027978623077E-4</v>
      </c>
      <c r="I96" s="60">
        <v>0.5</v>
      </c>
      <c r="J96" s="59">
        <f t="shared" si="19"/>
        <v>1.864811016125708E-3</v>
      </c>
      <c r="K96" s="61">
        <f t="shared" si="21"/>
        <v>0.99813518898387432</v>
      </c>
      <c r="L96" s="62">
        <f t="shared" si="25"/>
        <v>98842.529264327444</v>
      </c>
      <c r="M96" s="63">
        <f t="shared" si="22"/>
        <v>184.32263743384101</v>
      </c>
      <c r="N96" s="62">
        <f t="shared" si="26"/>
        <v>493751.83972805261</v>
      </c>
      <c r="O96" s="63">
        <f t="shared" si="23"/>
        <v>6257558.3026736369</v>
      </c>
      <c r="P96" s="64">
        <f t="shared" si="24"/>
        <v>63.308358752531518</v>
      </c>
    </row>
    <row r="97" spans="1:16" s="24" customFormat="1" ht="14.25" x14ac:dyDescent="0.2">
      <c r="A97" s="22"/>
      <c r="B97" s="56">
        <v>8</v>
      </c>
      <c r="C97" s="57" t="s">
        <v>9</v>
      </c>
      <c r="D97" s="56">
        <v>25</v>
      </c>
      <c r="E97" s="56">
        <v>5</v>
      </c>
      <c r="F97" s="114">
        <f>H183+H184+H185+D184+D185</f>
        <v>55295</v>
      </c>
      <c r="G97" s="130">
        <f t="shared" si="20"/>
        <v>24</v>
      </c>
      <c r="H97" s="59">
        <f t="shared" si="18"/>
        <v>4.3403562709105707E-4</v>
      </c>
      <c r="I97" s="60">
        <v>0.5</v>
      </c>
      <c r="J97" s="59">
        <f t="shared" si="19"/>
        <v>2.167825851323277E-3</v>
      </c>
      <c r="K97" s="61">
        <f t="shared" si="21"/>
        <v>0.99783217414867675</v>
      </c>
      <c r="L97" s="62">
        <f t="shared" si="25"/>
        <v>98658.206626893603</v>
      </c>
      <c r="M97" s="63">
        <f t="shared" si="22"/>
        <v>213.87381077097962</v>
      </c>
      <c r="N97" s="62">
        <f t="shared" si="26"/>
        <v>492756.3486075406</v>
      </c>
      <c r="O97" s="63">
        <f t="shared" si="23"/>
        <v>5763806.4629455842</v>
      </c>
      <c r="P97" s="64">
        <f t="shared" si="24"/>
        <v>58.421966707171087</v>
      </c>
    </row>
    <row r="98" spans="1:16" s="24" customFormat="1" ht="14.25" x14ac:dyDescent="0.2">
      <c r="A98" s="22"/>
      <c r="B98" s="56">
        <v>9</v>
      </c>
      <c r="C98" s="57" t="s">
        <v>10</v>
      </c>
      <c r="D98" s="56">
        <v>30</v>
      </c>
      <c r="E98" s="56">
        <v>5</v>
      </c>
      <c r="F98" s="114">
        <f>D186+D187+D188+H186+H187</f>
        <v>58190</v>
      </c>
      <c r="G98" s="130">
        <f t="shared" si="20"/>
        <v>55</v>
      </c>
      <c r="H98" s="59">
        <f t="shared" si="18"/>
        <v>9.4517958412098301E-4</v>
      </c>
      <c r="I98" s="60">
        <v>0.5</v>
      </c>
      <c r="J98" s="59">
        <f t="shared" si="19"/>
        <v>4.7147571900047142E-3</v>
      </c>
      <c r="K98" s="61">
        <f t="shared" si="21"/>
        <v>0.99528524280999531</v>
      </c>
      <c r="L98" s="62">
        <f t="shared" si="25"/>
        <v>98444.332816122624</v>
      </c>
      <c r="M98" s="63">
        <f t="shared" si="22"/>
        <v>464.14112596002815</v>
      </c>
      <c r="N98" s="62">
        <f t="shared" si="26"/>
        <v>491061.31126571301</v>
      </c>
      <c r="O98" s="63">
        <f t="shared" si="23"/>
        <v>5271050.1143380441</v>
      </c>
      <c r="P98" s="64">
        <f t="shared" si="24"/>
        <v>53.54345916675036</v>
      </c>
    </row>
    <row r="99" spans="1:16" s="24" customFormat="1" ht="14.25" x14ac:dyDescent="0.2">
      <c r="A99" s="22"/>
      <c r="B99" s="56">
        <v>10</v>
      </c>
      <c r="C99" s="57" t="s">
        <v>11</v>
      </c>
      <c r="D99" s="56">
        <v>35</v>
      </c>
      <c r="E99" s="56">
        <v>5</v>
      </c>
      <c r="F99" s="114">
        <f>H188+H189+D189+D190+H190</f>
        <v>69524</v>
      </c>
      <c r="G99" s="130">
        <f t="shared" si="20"/>
        <v>85</v>
      </c>
      <c r="H99" s="59">
        <f t="shared" si="18"/>
        <v>1.2225993901386571E-3</v>
      </c>
      <c r="I99" s="60">
        <v>0.5</v>
      </c>
      <c r="J99" s="59">
        <f t="shared" si="19"/>
        <v>6.0943695195485852E-3</v>
      </c>
      <c r="K99" s="61">
        <f t="shared" si="21"/>
        <v>0.99390563048045144</v>
      </c>
      <c r="L99" s="62">
        <f t="shared" si="25"/>
        <v>97980.191690162595</v>
      </c>
      <c r="M99" s="63">
        <f t="shared" si="22"/>
        <v>597.12749375605199</v>
      </c>
      <c r="N99" s="62">
        <f t="shared" si="26"/>
        <v>488408.13971642288</v>
      </c>
      <c r="O99" s="63">
        <f t="shared" si="23"/>
        <v>4779988.8030723315</v>
      </c>
      <c r="P99" s="64">
        <f t="shared" si="24"/>
        <v>48.785256699515642</v>
      </c>
    </row>
    <row r="100" spans="1:16" s="24" customFormat="1" ht="14.25" x14ac:dyDescent="0.2">
      <c r="A100" s="22"/>
      <c r="B100" s="56">
        <v>11</v>
      </c>
      <c r="C100" s="57" t="s">
        <v>12</v>
      </c>
      <c r="D100" s="56">
        <v>40</v>
      </c>
      <c r="E100" s="56">
        <v>5</v>
      </c>
      <c r="F100" s="114">
        <f>D191+D192+D193+H191+H192</f>
        <v>69410</v>
      </c>
      <c r="G100" s="130">
        <f t="shared" si="20"/>
        <v>111</v>
      </c>
      <c r="H100" s="59">
        <f t="shared" si="18"/>
        <v>1.5991931998271143E-3</v>
      </c>
      <c r="I100" s="60">
        <v>0.5</v>
      </c>
      <c r="J100" s="59">
        <f t="shared" si="19"/>
        <v>7.9641255605381166E-3</v>
      </c>
      <c r="K100" s="61">
        <f t="shared" si="21"/>
        <v>0.99203587443946184</v>
      </c>
      <c r="L100" s="62">
        <f t="shared" si="25"/>
        <v>97383.064196406543</v>
      </c>
      <c r="M100" s="63">
        <f t="shared" si="22"/>
        <v>775.57095073012169</v>
      </c>
      <c r="N100" s="62">
        <f t="shared" si="26"/>
        <v>484976.39360520744</v>
      </c>
      <c r="O100" s="63">
        <f t="shared" si="23"/>
        <v>4291580.6633559084</v>
      </c>
      <c r="P100" s="64">
        <f t="shared" si="24"/>
        <v>44.069065794648395</v>
      </c>
    </row>
    <row r="101" spans="1:16" s="24" customFormat="1" ht="14.25" x14ac:dyDescent="0.2">
      <c r="A101" s="22"/>
      <c r="B101" s="56">
        <v>12</v>
      </c>
      <c r="C101" s="57" t="s">
        <v>13</v>
      </c>
      <c r="D101" s="56">
        <v>45</v>
      </c>
      <c r="E101" s="56">
        <v>5</v>
      </c>
      <c r="F101" s="114">
        <f>H193+H194+H195+D194+D195</f>
        <v>64998</v>
      </c>
      <c r="G101" s="130">
        <f t="shared" si="20"/>
        <v>155</v>
      </c>
      <c r="H101" s="59">
        <f t="shared" si="18"/>
        <v>2.3846887596541432E-3</v>
      </c>
      <c r="I101" s="60">
        <v>0.5</v>
      </c>
      <c r="J101" s="59">
        <f t="shared" si="19"/>
        <v>1.1852780815318379E-2</v>
      </c>
      <c r="K101" s="61">
        <f t="shared" si="21"/>
        <v>0.98814721918468162</v>
      </c>
      <c r="L101" s="62">
        <f t="shared" si="25"/>
        <v>96607.493245676422</v>
      </c>
      <c r="M101" s="63">
        <f t="shared" si="22"/>
        <v>1145.0674425583566</v>
      </c>
      <c r="N101" s="62">
        <f t="shared" si="26"/>
        <v>480174.79762198625</v>
      </c>
      <c r="O101" s="63">
        <f t="shared" si="23"/>
        <v>3806604.2697507008</v>
      </c>
      <c r="P101" s="64">
        <f t="shared" si="24"/>
        <v>39.402784834405814</v>
      </c>
    </row>
    <row r="102" spans="1:16" s="24" customFormat="1" ht="14.25" x14ac:dyDescent="0.2">
      <c r="A102" s="22"/>
      <c r="B102" s="56">
        <v>13</v>
      </c>
      <c r="C102" s="57" t="s">
        <v>14</v>
      </c>
      <c r="D102" s="56">
        <v>50</v>
      </c>
      <c r="E102" s="56">
        <v>5</v>
      </c>
      <c r="F102" s="114">
        <f>D196+D197+D198+H196+H197</f>
        <v>59689</v>
      </c>
      <c r="G102" s="130">
        <f t="shared" si="20"/>
        <v>205</v>
      </c>
      <c r="H102" s="59">
        <f t="shared" si="18"/>
        <v>3.4344686625676422E-3</v>
      </c>
      <c r="I102" s="60">
        <v>0.5</v>
      </c>
      <c r="J102" s="59">
        <f t="shared" si="19"/>
        <v>1.7026153833376245E-2</v>
      </c>
      <c r="K102" s="61">
        <f t="shared" si="21"/>
        <v>0.98297384616662375</v>
      </c>
      <c r="L102" s="62">
        <f t="shared" si="25"/>
        <v>95462.425803118065</v>
      </c>
      <c r="M102" s="63">
        <f t="shared" si="22"/>
        <v>1625.3579470311524</v>
      </c>
      <c r="N102" s="62">
        <f t="shared" si="26"/>
        <v>473248.73414801247</v>
      </c>
      <c r="O102" s="63">
        <f t="shared" si="23"/>
        <v>3326429.4721287144</v>
      </c>
      <c r="P102" s="64">
        <f t="shared" si="24"/>
        <v>34.84543205500718</v>
      </c>
    </row>
    <row r="103" spans="1:16" s="24" customFormat="1" ht="14.25" x14ac:dyDescent="0.2">
      <c r="A103" s="22"/>
      <c r="B103" s="56">
        <v>14</v>
      </c>
      <c r="C103" s="57" t="s">
        <v>15</v>
      </c>
      <c r="D103" s="56">
        <v>55</v>
      </c>
      <c r="E103" s="56">
        <v>5</v>
      </c>
      <c r="F103" s="114">
        <f>H198+H199+H200+D199+D200</f>
        <v>50193</v>
      </c>
      <c r="G103" s="130">
        <f t="shared" si="20"/>
        <v>262</v>
      </c>
      <c r="H103" s="59">
        <f t="shared" si="18"/>
        <v>5.219851373697528E-3</v>
      </c>
      <c r="I103" s="60">
        <v>0.5</v>
      </c>
      <c r="J103" s="59">
        <f t="shared" si="19"/>
        <v>2.5763058527375711E-2</v>
      </c>
      <c r="K103" s="61">
        <f t="shared" si="21"/>
        <v>0.9742369414726243</v>
      </c>
      <c r="L103" s="62">
        <f t="shared" si="25"/>
        <v>93837.067856086913</v>
      </c>
      <c r="M103" s="63">
        <f t="shared" si="22"/>
        <v>2417.5298712136864</v>
      </c>
      <c r="N103" s="62">
        <f t="shared" si="26"/>
        <v>463141.51460240036</v>
      </c>
      <c r="O103" s="63">
        <f t="shared" si="23"/>
        <v>2853180.737980702</v>
      </c>
      <c r="P103" s="64">
        <f t="shared" si="24"/>
        <v>30.405689384460292</v>
      </c>
    </row>
    <row r="104" spans="1:16" s="24" customFormat="1" ht="14.25" x14ac:dyDescent="0.2">
      <c r="A104" s="22"/>
      <c r="B104" s="56">
        <v>15</v>
      </c>
      <c r="C104" s="57" t="s">
        <v>16</v>
      </c>
      <c r="D104" s="56">
        <v>60</v>
      </c>
      <c r="E104" s="56">
        <v>5</v>
      </c>
      <c r="F104" s="114">
        <f>D201+D202+D203+H201+H202</f>
        <v>37579</v>
      </c>
      <c r="G104" s="130">
        <f t="shared" si="20"/>
        <v>270</v>
      </c>
      <c r="H104" s="59">
        <f t="shared" si="18"/>
        <v>7.1848638867452568E-3</v>
      </c>
      <c r="I104" s="60">
        <v>0.5</v>
      </c>
      <c r="J104" s="59">
        <f t="shared" si="19"/>
        <v>3.5290427144873744E-2</v>
      </c>
      <c r="K104" s="61">
        <f t="shared" si="21"/>
        <v>0.96470957285512626</v>
      </c>
      <c r="L104" s="62">
        <f t="shared" si="25"/>
        <v>91419.537984873226</v>
      </c>
      <c r="M104" s="63">
        <f t="shared" si="22"/>
        <v>3226.2345448731794</v>
      </c>
      <c r="N104" s="62">
        <f t="shared" si="26"/>
        <v>449032.10356218321</v>
      </c>
      <c r="O104" s="63">
        <f t="shared" si="23"/>
        <v>2390039.2233783016</v>
      </c>
      <c r="P104" s="64">
        <f t="shared" si="24"/>
        <v>26.143637083068288</v>
      </c>
    </row>
    <row r="105" spans="1:16" s="24" customFormat="1" ht="14.25" x14ac:dyDescent="0.2">
      <c r="A105" s="22"/>
      <c r="B105" s="56">
        <v>16</v>
      </c>
      <c r="C105" s="57" t="s">
        <v>17</v>
      </c>
      <c r="D105" s="56">
        <v>65</v>
      </c>
      <c r="E105" s="56">
        <v>5</v>
      </c>
      <c r="F105" s="114">
        <f>H203+H204+H205+D204+D205</f>
        <v>28865</v>
      </c>
      <c r="G105" s="130">
        <f t="shared" si="20"/>
        <v>322</v>
      </c>
      <c r="H105" s="59">
        <f t="shared" si="18"/>
        <v>1.1155378486055778E-2</v>
      </c>
      <c r="I105" s="60">
        <v>0.5</v>
      </c>
      <c r="J105" s="59">
        <f t="shared" si="19"/>
        <v>5.4263565891472874E-2</v>
      </c>
      <c r="K105" s="61">
        <f t="shared" si="21"/>
        <v>0.94573643410852715</v>
      </c>
      <c r="L105" s="62">
        <f t="shared" si="25"/>
        <v>88193.303440000047</v>
      </c>
      <c r="M105" s="63">
        <f t="shared" si="22"/>
        <v>4785.6831324031082</v>
      </c>
      <c r="N105" s="62">
        <f t="shared" si="26"/>
        <v>429002.30936899246</v>
      </c>
      <c r="O105" s="63">
        <f t="shared" si="23"/>
        <v>1941007.1198161182</v>
      </c>
      <c r="P105" s="64">
        <f t="shared" si="24"/>
        <v>22.008554437884623</v>
      </c>
    </row>
    <row r="106" spans="1:16" s="24" customFormat="1" ht="14.25" x14ac:dyDescent="0.2">
      <c r="A106" s="22"/>
      <c r="B106" s="56">
        <v>17</v>
      </c>
      <c r="C106" s="57" t="s">
        <v>18</v>
      </c>
      <c r="D106" s="56">
        <v>70</v>
      </c>
      <c r="E106" s="56">
        <v>5</v>
      </c>
      <c r="F106" s="114">
        <f>D206+D207+D208+H206+H207</f>
        <v>19515</v>
      </c>
      <c r="G106" s="130">
        <f t="shared" si="20"/>
        <v>331</v>
      </c>
      <c r="H106" s="59">
        <f t="shared" si="18"/>
        <v>1.6961311811427106E-2</v>
      </c>
      <c r="I106" s="60">
        <v>0.5</v>
      </c>
      <c r="J106" s="59">
        <f t="shared" si="19"/>
        <v>8.135676539265084E-2</v>
      </c>
      <c r="K106" s="61">
        <f t="shared" si="21"/>
        <v>0.9186432346073492</v>
      </c>
      <c r="L106" s="62">
        <f t="shared" si="25"/>
        <v>83407.620307596939</v>
      </c>
      <c r="M106" s="63">
        <f t="shared" si="22"/>
        <v>6785.7741973244702</v>
      </c>
      <c r="N106" s="62">
        <f t="shared" si="26"/>
        <v>400073.66604467353</v>
      </c>
      <c r="O106" s="63">
        <f t="shared" si="23"/>
        <v>1512004.8104471257</v>
      </c>
      <c r="P106" s="64">
        <f t="shared" si="24"/>
        <v>18.127897725304233</v>
      </c>
    </row>
    <row r="107" spans="1:16" s="24" customFormat="1" ht="14.25" x14ac:dyDescent="0.2">
      <c r="A107" s="22"/>
      <c r="B107" s="56">
        <v>18</v>
      </c>
      <c r="C107" s="57" t="s">
        <v>19</v>
      </c>
      <c r="D107" s="56">
        <v>75</v>
      </c>
      <c r="E107" s="56">
        <v>5</v>
      </c>
      <c r="F107" s="114">
        <f>H208+H209+H210+D209+D210</f>
        <v>13410</v>
      </c>
      <c r="G107" s="130">
        <f t="shared" si="20"/>
        <v>389</v>
      </c>
      <c r="H107" s="59">
        <f t="shared" si="18"/>
        <v>2.9008202833706188E-2</v>
      </c>
      <c r="I107" s="60">
        <v>0.5</v>
      </c>
      <c r="J107" s="59">
        <f t="shared" si="19"/>
        <v>0.13523379106553102</v>
      </c>
      <c r="K107" s="61">
        <f t="shared" si="21"/>
        <v>0.86476620893446898</v>
      </c>
      <c r="L107" s="62">
        <f t="shared" si="25"/>
        <v>76621.846110272469</v>
      </c>
      <c r="M107" s="63">
        <f t="shared" si="22"/>
        <v>10361.862727931861</v>
      </c>
      <c r="N107" s="62">
        <f t="shared" si="26"/>
        <v>357204.57373153273</v>
      </c>
      <c r="O107" s="63">
        <f t="shared" si="23"/>
        <v>1111931.1444024523</v>
      </c>
      <c r="P107" s="64">
        <f t="shared" si="24"/>
        <v>14.511933617498403</v>
      </c>
    </row>
    <row r="108" spans="1:16" s="24" customFormat="1" ht="14.25" x14ac:dyDescent="0.2">
      <c r="A108" s="22"/>
      <c r="B108" s="56">
        <v>19</v>
      </c>
      <c r="C108" s="57" t="s">
        <v>20</v>
      </c>
      <c r="D108" s="56">
        <v>80</v>
      </c>
      <c r="E108" s="56">
        <v>5</v>
      </c>
      <c r="F108" s="114">
        <f>D211+D212+D213+H211+H212</f>
        <v>9621</v>
      </c>
      <c r="G108" s="130">
        <f t="shared" si="20"/>
        <v>467</v>
      </c>
      <c r="H108" s="59">
        <f t="shared" si="18"/>
        <v>4.8539652842739839E-2</v>
      </c>
      <c r="I108" s="60">
        <v>0.5</v>
      </c>
      <c r="J108" s="59">
        <f t="shared" si="19"/>
        <v>0.21643416601010335</v>
      </c>
      <c r="K108" s="61">
        <f t="shared" si="21"/>
        <v>0.78356583398989665</v>
      </c>
      <c r="L108" s="62">
        <f t="shared" si="25"/>
        <v>66259.983382340608</v>
      </c>
      <c r="M108" s="63">
        <f t="shared" si="22"/>
        <v>14340.924243200192</v>
      </c>
      <c r="N108" s="62">
        <f t="shared" si="26"/>
        <v>295447.60630370257</v>
      </c>
      <c r="O108" s="63">
        <f t="shared" si="23"/>
        <v>754726.57067091949</v>
      </c>
      <c r="P108" s="64">
        <f t="shared" si="24"/>
        <v>11.390382733963479</v>
      </c>
    </row>
    <row r="109" spans="1:16" s="24" customFormat="1" ht="14.25" x14ac:dyDescent="0.2">
      <c r="A109" s="22"/>
      <c r="B109" s="56">
        <v>20</v>
      </c>
      <c r="C109" s="57" t="s">
        <v>21</v>
      </c>
      <c r="D109" s="56">
        <v>85</v>
      </c>
      <c r="E109" s="56">
        <v>5</v>
      </c>
      <c r="F109" s="114">
        <f>H213+H214+H215+D214+D215</f>
        <v>5498</v>
      </c>
      <c r="G109" s="130">
        <f t="shared" si="20"/>
        <v>434</v>
      </c>
      <c r="H109" s="59">
        <f t="shared" si="18"/>
        <v>7.8937795562022559E-2</v>
      </c>
      <c r="I109" s="60">
        <v>0.5</v>
      </c>
      <c r="J109" s="59">
        <f t="shared" si="19"/>
        <v>0.32963694364271612</v>
      </c>
      <c r="K109" s="61">
        <f t="shared" si="21"/>
        <v>0.67036305635728388</v>
      </c>
      <c r="L109" s="62">
        <f t="shared" si="25"/>
        <v>51919.059139140416</v>
      </c>
      <c r="M109" s="63">
        <f t="shared" si="22"/>
        <v>17114.439971431675</v>
      </c>
      <c r="N109" s="62">
        <f t="shared" si="26"/>
        <v>216809.19576712287</v>
      </c>
      <c r="O109" s="63">
        <f t="shared" si="23"/>
        <v>459278.96436721698</v>
      </c>
      <c r="P109" s="64">
        <f t="shared" si="24"/>
        <v>8.8460571509274253</v>
      </c>
    </row>
    <row r="110" spans="1:16" s="24" customFormat="1" ht="14.25" x14ac:dyDescent="0.2">
      <c r="A110" s="22"/>
      <c r="B110" s="56">
        <v>21</v>
      </c>
      <c r="C110" s="56" t="s">
        <v>22</v>
      </c>
      <c r="D110" s="56">
        <v>90</v>
      </c>
      <c r="E110" s="56">
        <v>5</v>
      </c>
      <c r="F110" s="58">
        <f>D216+D217+D218+H216+H217</f>
        <v>2353</v>
      </c>
      <c r="G110" s="130">
        <f t="shared" si="20"/>
        <v>265</v>
      </c>
      <c r="H110" s="59">
        <f t="shared" si="18"/>
        <v>0.11262218444538886</v>
      </c>
      <c r="I110" s="60">
        <v>0.5</v>
      </c>
      <c r="J110" s="59">
        <f t="shared" si="19"/>
        <v>0.4393964516663903</v>
      </c>
      <c r="K110" s="61">
        <f t="shared" si="21"/>
        <v>0.5606035483336097</v>
      </c>
      <c r="L110" s="62">
        <f t="shared" si="25"/>
        <v>34804.619167708741</v>
      </c>
      <c r="M110" s="63">
        <f t="shared" si="22"/>
        <v>15293.026163891256</v>
      </c>
      <c r="N110" s="62">
        <f t="shared" si="26"/>
        <v>135790.53042881557</v>
      </c>
      <c r="O110" s="63">
        <f t="shared" si="23"/>
        <v>242469.7686000941</v>
      </c>
      <c r="P110" s="64">
        <f t="shared" si="24"/>
        <v>6.9665973769669716</v>
      </c>
    </row>
    <row r="111" spans="1:16" s="24" customFormat="1" ht="14.25" x14ac:dyDescent="0.2">
      <c r="A111" s="22"/>
      <c r="B111" s="56">
        <v>22</v>
      </c>
      <c r="C111" s="56" t="s">
        <v>23</v>
      </c>
      <c r="D111" s="56">
        <v>95</v>
      </c>
      <c r="E111" s="56">
        <v>5</v>
      </c>
      <c r="F111" s="58">
        <f>H218+H219+H220+D219+D220</f>
        <v>735</v>
      </c>
      <c r="G111" s="130">
        <f t="shared" si="20"/>
        <v>75</v>
      </c>
      <c r="H111" s="59">
        <f t="shared" si="18"/>
        <v>0.10204081632653061</v>
      </c>
      <c r="I111" s="60">
        <v>0.5</v>
      </c>
      <c r="J111" s="59">
        <f t="shared" si="19"/>
        <v>0.40650406504065045</v>
      </c>
      <c r="K111" s="61">
        <f t="shared" si="21"/>
        <v>0.5934959349593496</v>
      </c>
      <c r="L111" s="62">
        <f t="shared" si="25"/>
        <v>19511.593003817485</v>
      </c>
      <c r="M111" s="63">
        <f t="shared" si="22"/>
        <v>7931.5418714705229</v>
      </c>
      <c r="N111" s="62">
        <f t="shared" si="26"/>
        <v>77729.11034041112</v>
      </c>
      <c r="O111" s="63">
        <f t="shared" si="23"/>
        <v>106679.23817127853</v>
      </c>
      <c r="P111" s="64">
        <f t="shared" si="24"/>
        <v>5.4674796747967482</v>
      </c>
    </row>
    <row r="112" spans="1:16" s="24" customFormat="1" ht="14.25" x14ac:dyDescent="0.2">
      <c r="A112" s="22"/>
      <c r="B112" s="65">
        <v>23</v>
      </c>
      <c r="C112" s="65" t="s">
        <v>3</v>
      </c>
      <c r="D112" s="65" t="s">
        <v>3</v>
      </c>
      <c r="E112" s="65">
        <v>5</v>
      </c>
      <c r="F112" s="66">
        <f>D221+H221</f>
        <v>252</v>
      </c>
      <c r="G112" s="130">
        <f t="shared" si="20"/>
        <v>29</v>
      </c>
      <c r="H112" s="67">
        <f t="shared" si="18"/>
        <v>0.11507936507936507</v>
      </c>
      <c r="I112" s="68">
        <v>0.5</v>
      </c>
      <c r="J112" s="67">
        <f t="shared" si="19"/>
        <v>0.44684129429892144</v>
      </c>
      <c r="K112" s="69">
        <f>1-J112</f>
        <v>0.5531587057010785</v>
      </c>
      <c r="L112" s="70">
        <f t="shared" si="25"/>
        <v>11580.051132346962</v>
      </c>
      <c r="M112" s="71">
        <f t="shared" si="22"/>
        <v>11580.051132346962</v>
      </c>
      <c r="N112" s="70">
        <f t="shared" si="26"/>
        <v>28950.127830867405</v>
      </c>
      <c r="O112" s="71">
        <f t="shared" si="23"/>
        <v>28950.127830867405</v>
      </c>
      <c r="P112" s="72">
        <f t="shared" si="24"/>
        <v>2.5</v>
      </c>
    </row>
    <row r="113" spans="1:42" s="24" customFormat="1" ht="14.25" x14ac:dyDescent="0.2">
      <c r="A113" s="22"/>
      <c r="B113" s="22"/>
      <c r="C113" s="22"/>
      <c r="D113" s="22"/>
      <c r="E113" s="22"/>
      <c r="F113" s="108">
        <f>SUM(F91:F112)</f>
        <v>781331</v>
      </c>
      <c r="G113" s="108">
        <f>SUM(G91:G112)</f>
        <v>3598</v>
      </c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42" s="24" customFormat="1" ht="14.25" x14ac:dyDescent="0.2">
      <c r="A114" s="22"/>
      <c r="B114" s="22"/>
      <c r="C114" s="22"/>
      <c r="D114" s="22"/>
      <c r="E114" s="22"/>
      <c r="F114" s="103"/>
      <c r="G114" s="10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42" s="24" customFormat="1" ht="14.25" x14ac:dyDescent="0.2">
      <c r="A115" s="22"/>
      <c r="B115" s="22"/>
      <c r="C115" s="22"/>
      <c r="D115" s="22"/>
      <c r="E115" s="22"/>
      <c r="F115" s="103"/>
      <c r="G115" s="10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42" s="1" customFormat="1" ht="13.5" thickBot="1" x14ac:dyDescent="0.25">
      <c r="A116" s="23"/>
      <c r="B116" s="6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1" customFormat="1" ht="18.75" thickTop="1" thickBot="1" x14ac:dyDescent="0.35">
      <c r="A117" s="23"/>
      <c r="B117" s="3" t="s">
        <v>65</v>
      </c>
      <c r="C117" s="8"/>
      <c r="D117" s="8"/>
      <c r="E117" s="8"/>
      <c r="F117" s="9"/>
      <c r="G117" s="10"/>
      <c r="H117" s="77" t="s">
        <v>129</v>
      </c>
      <c r="I117" s="78" t="s">
        <v>125</v>
      </c>
      <c r="J117" s="79"/>
      <c r="K117" s="79"/>
      <c r="L117" s="79"/>
      <c r="M117" s="79"/>
      <c r="N117" s="79"/>
      <c r="O117" s="79"/>
      <c r="P117" s="80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1" customFormat="1" ht="18.75" thickTop="1" thickBot="1" x14ac:dyDescent="0.35">
      <c r="A118" s="23"/>
      <c r="B118" s="3" t="s">
        <v>66</v>
      </c>
      <c r="C118" s="8"/>
      <c r="D118" s="8"/>
      <c r="E118" s="8"/>
      <c r="F118" s="9"/>
      <c r="G118" s="10"/>
      <c r="H118" s="77" t="s">
        <v>130</v>
      </c>
      <c r="I118" s="78" t="s">
        <v>126</v>
      </c>
      <c r="J118" s="79"/>
      <c r="K118" s="79"/>
      <c r="L118" s="79"/>
      <c r="M118" s="79"/>
      <c r="N118" s="79"/>
      <c r="O118" s="79"/>
      <c r="P118" s="80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1" customFormat="1" ht="18.75" thickTop="1" thickBot="1" x14ac:dyDescent="0.35">
      <c r="A119" s="23"/>
      <c r="B119" s="3" t="s">
        <v>67</v>
      </c>
      <c r="C119" s="8"/>
      <c r="D119" s="8"/>
      <c r="E119" s="8"/>
      <c r="F119" s="9"/>
      <c r="G119" s="10"/>
      <c r="H119" s="77" t="s">
        <v>131</v>
      </c>
      <c r="I119" s="78" t="s">
        <v>127</v>
      </c>
      <c r="J119" s="79"/>
      <c r="K119" s="79"/>
      <c r="L119" s="79"/>
      <c r="M119" s="79"/>
      <c r="N119" s="79"/>
      <c r="O119" s="79"/>
      <c r="P119" s="80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s="1" customFormat="1" ht="15.75" thickTop="1" thickBot="1" x14ac:dyDescent="0.25">
      <c r="A120" s="23"/>
      <c r="B120" s="3" t="s">
        <v>68</v>
      </c>
      <c r="C120" s="8"/>
      <c r="D120" s="8"/>
      <c r="E120" s="8"/>
      <c r="F120" s="9"/>
      <c r="G120" s="10"/>
      <c r="H120" s="84" t="s">
        <v>2</v>
      </c>
      <c r="I120" s="85" t="s">
        <v>139</v>
      </c>
      <c r="J120" s="86"/>
      <c r="K120" s="86"/>
      <c r="L120" s="86"/>
      <c r="M120" s="86" t="s">
        <v>155</v>
      </c>
      <c r="N120" s="86"/>
      <c r="O120" s="86"/>
      <c r="P120" s="87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s="1" customFormat="1" ht="18.75" thickTop="1" thickBot="1" x14ac:dyDescent="0.35">
      <c r="A121" s="23"/>
      <c r="B121" s="3" t="s">
        <v>69</v>
      </c>
      <c r="C121" s="8"/>
      <c r="D121" s="8"/>
      <c r="E121" s="8"/>
      <c r="F121" s="9"/>
      <c r="G121" s="10"/>
      <c r="H121" s="94"/>
      <c r="I121" s="88"/>
      <c r="J121" s="10"/>
      <c r="K121" s="10"/>
      <c r="L121" s="10"/>
      <c r="M121" s="44" t="s">
        <v>156</v>
      </c>
      <c r="N121" s="44"/>
      <c r="O121" s="10"/>
      <c r="P121" s="89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s="1" customFormat="1" ht="18.75" thickTop="1" thickBot="1" x14ac:dyDescent="0.35">
      <c r="A122" s="23"/>
      <c r="B122" s="3" t="s">
        <v>70</v>
      </c>
      <c r="C122" s="8"/>
      <c r="D122" s="8"/>
      <c r="E122" s="8"/>
      <c r="F122" s="9"/>
      <c r="G122" s="10"/>
      <c r="H122" s="95"/>
      <c r="I122" s="90"/>
      <c r="J122" s="91"/>
      <c r="K122" s="91"/>
      <c r="L122" s="91"/>
      <c r="M122" s="92" t="s">
        <v>157</v>
      </c>
      <c r="N122" s="92"/>
      <c r="O122" s="91"/>
      <c r="P122" s="9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s="1" customFormat="1" ht="18.75" thickTop="1" thickBot="1" x14ac:dyDescent="0.35">
      <c r="A123" s="23"/>
      <c r="B123" s="3" t="s">
        <v>71</v>
      </c>
      <c r="C123" s="8"/>
      <c r="D123" s="8"/>
      <c r="E123" s="8"/>
      <c r="F123" s="9"/>
      <c r="G123" s="10"/>
      <c r="H123" s="77" t="s">
        <v>132</v>
      </c>
      <c r="I123" s="78" t="s">
        <v>128</v>
      </c>
      <c r="J123" s="79"/>
      <c r="K123" s="79"/>
      <c r="L123" s="79"/>
      <c r="M123" s="79"/>
      <c r="N123" s="79"/>
      <c r="O123" s="79"/>
      <c r="P123" s="80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s="1" customFormat="1" ht="18.75" thickTop="1" thickBot="1" x14ac:dyDescent="0.35">
      <c r="A124" s="23"/>
      <c r="B124" s="4" t="s">
        <v>72</v>
      </c>
      <c r="C124" s="11"/>
      <c r="D124" s="11"/>
      <c r="E124" s="11"/>
      <c r="F124" s="12"/>
      <c r="G124" s="10"/>
      <c r="H124" s="77" t="s">
        <v>133</v>
      </c>
      <c r="I124" s="78" t="s">
        <v>150</v>
      </c>
      <c r="J124" s="79"/>
      <c r="K124" s="79"/>
      <c r="L124" s="79"/>
      <c r="M124" s="79"/>
      <c r="N124" s="79"/>
      <c r="O124" s="79"/>
      <c r="P124" s="80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s="1" customFormat="1" ht="18.75" thickTop="1" thickBot="1" x14ac:dyDescent="0.35">
      <c r="A125" s="23"/>
      <c r="B125" s="13"/>
      <c r="C125" s="10"/>
      <c r="D125" s="10"/>
      <c r="E125" s="10"/>
      <c r="F125" s="14"/>
      <c r="G125" s="10"/>
      <c r="H125" s="81" t="s">
        <v>134</v>
      </c>
      <c r="I125" s="78" t="s">
        <v>158</v>
      </c>
      <c r="J125" s="79"/>
      <c r="K125" s="79"/>
      <c r="L125" s="79"/>
      <c r="M125" s="79"/>
      <c r="N125" s="79"/>
      <c r="O125" s="79"/>
      <c r="P125" s="80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s="1" customFormat="1" ht="18.75" thickTop="1" thickBot="1" x14ac:dyDescent="0.35">
      <c r="A126" s="23"/>
      <c r="B126" s="13" t="s">
        <v>73</v>
      </c>
      <c r="C126" s="10"/>
      <c r="D126" s="10"/>
      <c r="E126" s="10"/>
      <c r="F126" s="14"/>
      <c r="G126" s="10"/>
      <c r="H126" s="77" t="s">
        <v>135</v>
      </c>
      <c r="I126" s="78" t="s">
        <v>151</v>
      </c>
      <c r="J126" s="79"/>
      <c r="K126" s="79"/>
      <c r="L126" s="79"/>
      <c r="M126" s="79"/>
      <c r="N126" s="79"/>
      <c r="O126" s="79"/>
      <c r="P126" s="80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s="1" customFormat="1" ht="18.75" thickTop="1" thickBot="1" x14ac:dyDescent="0.35">
      <c r="A127" s="23"/>
      <c r="B127" s="13" t="s">
        <v>74</v>
      </c>
      <c r="C127" s="10"/>
      <c r="D127" s="10"/>
      <c r="E127" s="10"/>
      <c r="F127" s="14"/>
      <c r="G127" s="10"/>
      <c r="H127" s="77" t="s">
        <v>136</v>
      </c>
      <c r="I127" s="78" t="s">
        <v>152</v>
      </c>
      <c r="J127" s="79"/>
      <c r="K127" s="79"/>
      <c r="L127" s="79"/>
      <c r="M127" s="79"/>
      <c r="N127" s="79"/>
      <c r="O127" s="79"/>
      <c r="P127" s="80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23" customFormat="1" ht="18.75" thickTop="1" thickBot="1" x14ac:dyDescent="0.35">
      <c r="B128" s="13" t="s">
        <v>75</v>
      </c>
      <c r="C128" s="10"/>
      <c r="D128" s="10"/>
      <c r="E128" s="10"/>
      <c r="F128" s="14"/>
      <c r="G128" s="10"/>
      <c r="H128" s="81" t="s">
        <v>137</v>
      </c>
      <c r="I128" s="78" t="s">
        <v>153</v>
      </c>
      <c r="J128" s="79"/>
      <c r="K128" s="79"/>
      <c r="L128" s="79"/>
      <c r="M128" s="79"/>
      <c r="N128" s="79"/>
      <c r="O128" s="79"/>
      <c r="P128" s="80"/>
    </row>
    <row r="129" spans="2:16" s="23" customFormat="1" ht="18.75" thickTop="1" thickBot="1" x14ac:dyDescent="0.35">
      <c r="B129" s="13" t="s">
        <v>76</v>
      </c>
      <c r="C129" s="10"/>
      <c r="D129" s="10"/>
      <c r="E129" s="10"/>
      <c r="F129" s="14"/>
      <c r="H129" s="82" t="s">
        <v>138</v>
      </c>
      <c r="I129" s="78" t="s">
        <v>154</v>
      </c>
      <c r="J129" s="79"/>
      <c r="K129" s="79"/>
      <c r="L129" s="79"/>
      <c r="M129" s="79"/>
      <c r="N129" s="79"/>
      <c r="O129" s="79"/>
      <c r="P129" s="83"/>
    </row>
    <row r="130" spans="2:16" s="23" customFormat="1" ht="13.5" thickTop="1" x14ac:dyDescent="0.2">
      <c r="B130" s="13"/>
      <c r="C130" s="10"/>
      <c r="D130" s="10"/>
      <c r="E130" s="10"/>
      <c r="F130" s="14"/>
      <c r="M130" s="10"/>
      <c r="N130" s="10"/>
      <c r="O130" s="10"/>
    </row>
    <row r="131" spans="2:16" s="23" customFormat="1" x14ac:dyDescent="0.2">
      <c r="B131" s="13" t="s">
        <v>77</v>
      </c>
      <c r="C131" s="10"/>
      <c r="D131" s="10"/>
      <c r="E131" s="10"/>
      <c r="F131" s="14"/>
      <c r="M131" s="10"/>
      <c r="N131" s="10"/>
      <c r="O131" s="10"/>
    </row>
    <row r="132" spans="2:16" s="23" customFormat="1" x14ac:dyDescent="0.2">
      <c r="B132" s="13" t="s">
        <v>78</v>
      </c>
      <c r="C132" s="10"/>
      <c r="D132" s="10"/>
      <c r="E132" s="10"/>
      <c r="F132" s="14"/>
    </row>
    <row r="133" spans="2:16" s="23" customFormat="1" x14ac:dyDescent="0.2">
      <c r="B133" s="13" t="s">
        <v>79</v>
      </c>
      <c r="C133" s="10"/>
      <c r="D133" s="10"/>
      <c r="E133" s="10"/>
      <c r="F133" s="14"/>
    </row>
    <row r="134" spans="2:16" s="23" customFormat="1" x14ac:dyDescent="0.2">
      <c r="B134" s="13" t="s">
        <v>80</v>
      </c>
      <c r="C134" s="10"/>
      <c r="D134" s="10"/>
      <c r="E134" s="10"/>
      <c r="F134" s="14"/>
    </row>
    <row r="135" spans="2:16" s="23" customFormat="1" x14ac:dyDescent="0.2">
      <c r="B135" s="13"/>
      <c r="C135" s="10"/>
      <c r="D135" s="10"/>
      <c r="E135" s="10"/>
      <c r="F135" s="14"/>
    </row>
    <row r="136" spans="2:16" s="23" customFormat="1" x14ac:dyDescent="0.2">
      <c r="B136" s="13" t="s">
        <v>81</v>
      </c>
      <c r="C136" s="10"/>
      <c r="D136" s="10"/>
      <c r="E136" s="10"/>
      <c r="F136" s="14"/>
    </row>
    <row r="137" spans="2:16" s="23" customFormat="1" x14ac:dyDescent="0.2">
      <c r="B137" s="13" t="s">
        <v>82</v>
      </c>
      <c r="C137" s="10"/>
      <c r="D137" s="10"/>
      <c r="E137" s="10"/>
      <c r="F137" s="14"/>
    </row>
    <row r="138" spans="2:16" s="23" customFormat="1" x14ac:dyDescent="0.2">
      <c r="B138" s="13" t="s">
        <v>83</v>
      </c>
      <c r="C138" s="10"/>
      <c r="D138" s="10"/>
      <c r="E138" s="10"/>
      <c r="F138" s="14"/>
    </row>
    <row r="139" spans="2:16" s="23" customFormat="1" ht="13.5" thickBot="1" x14ac:dyDescent="0.25">
      <c r="B139" s="15" t="s">
        <v>84</v>
      </c>
      <c r="C139" s="16"/>
      <c r="D139" s="16"/>
      <c r="E139" s="16"/>
      <c r="F139" s="17"/>
    </row>
    <row r="140" spans="2:16" s="23" customFormat="1" ht="13.5" thickTop="1" x14ac:dyDescent="0.2">
      <c r="B140" s="4" t="s">
        <v>85</v>
      </c>
      <c r="C140" s="11"/>
      <c r="D140" s="11"/>
      <c r="E140" s="11"/>
      <c r="F140" s="12"/>
    </row>
    <row r="141" spans="2:16" s="23" customFormat="1" x14ac:dyDescent="0.2">
      <c r="B141" s="13" t="s">
        <v>86</v>
      </c>
      <c r="C141" s="10"/>
      <c r="D141" s="10"/>
      <c r="E141" s="10"/>
      <c r="F141" s="14"/>
    </row>
    <row r="142" spans="2:16" s="23" customFormat="1" x14ac:dyDescent="0.2">
      <c r="B142" s="13" t="s">
        <v>87</v>
      </c>
      <c r="C142" s="10"/>
      <c r="D142" s="10"/>
      <c r="E142" s="10"/>
      <c r="F142" s="14"/>
    </row>
    <row r="143" spans="2:16" s="23" customFormat="1" ht="13.5" thickBot="1" x14ac:dyDescent="0.25">
      <c r="B143" s="15" t="s">
        <v>88</v>
      </c>
      <c r="C143" s="16"/>
      <c r="D143" s="16"/>
      <c r="E143" s="16"/>
      <c r="F143" s="17"/>
    </row>
    <row r="144" spans="2:16" s="23" customFormat="1" ht="13.5" thickTop="1" x14ac:dyDescent="0.2">
      <c r="B144" s="4" t="s">
        <v>89</v>
      </c>
      <c r="C144" s="11"/>
      <c r="D144" s="11"/>
      <c r="E144" s="11"/>
      <c r="F144" s="12"/>
    </row>
    <row r="145" spans="2:6" s="23" customFormat="1" x14ac:dyDescent="0.2">
      <c r="B145" s="13" t="s">
        <v>90</v>
      </c>
      <c r="C145" s="10"/>
      <c r="D145" s="10"/>
      <c r="E145" s="10"/>
      <c r="F145" s="14"/>
    </row>
    <row r="146" spans="2:6" s="23" customFormat="1" x14ac:dyDescent="0.2">
      <c r="B146" s="13" t="s">
        <v>91</v>
      </c>
      <c r="C146" s="10"/>
      <c r="D146" s="10"/>
      <c r="E146" s="10"/>
      <c r="F146" s="14"/>
    </row>
    <row r="147" spans="2:6" s="23" customFormat="1" x14ac:dyDescent="0.2">
      <c r="B147" s="13" t="s">
        <v>92</v>
      </c>
      <c r="C147" s="10"/>
      <c r="D147" s="10"/>
      <c r="E147" s="10"/>
      <c r="F147" s="14"/>
    </row>
    <row r="148" spans="2:6" s="23" customFormat="1" ht="13.5" thickBot="1" x14ac:dyDescent="0.25">
      <c r="B148" s="15" t="s">
        <v>93</v>
      </c>
      <c r="C148" s="16"/>
      <c r="D148" s="16"/>
      <c r="E148" s="16"/>
      <c r="F148" s="17"/>
    </row>
    <row r="149" spans="2:6" s="23" customFormat="1" ht="13.5" thickTop="1" x14ac:dyDescent="0.2">
      <c r="B149" s="4" t="s">
        <v>94</v>
      </c>
      <c r="C149" s="11"/>
      <c r="D149" s="11"/>
      <c r="E149" s="11"/>
      <c r="F149" s="12"/>
    </row>
    <row r="150" spans="2:6" s="23" customFormat="1" x14ac:dyDescent="0.2">
      <c r="B150" s="13" t="s">
        <v>95</v>
      </c>
      <c r="C150" s="10"/>
      <c r="D150" s="10"/>
      <c r="E150" s="10"/>
      <c r="F150" s="14"/>
    </row>
    <row r="151" spans="2:6" s="23" customFormat="1" x14ac:dyDescent="0.2">
      <c r="B151" s="13" t="s">
        <v>96</v>
      </c>
      <c r="C151" s="10"/>
      <c r="D151" s="10"/>
      <c r="E151" s="10"/>
      <c r="F151" s="14"/>
    </row>
    <row r="152" spans="2:6" s="23" customFormat="1" ht="13.5" thickBot="1" x14ac:dyDescent="0.25">
      <c r="B152" s="15" t="s">
        <v>97</v>
      </c>
      <c r="C152" s="16"/>
      <c r="D152" s="16"/>
      <c r="E152" s="16"/>
      <c r="F152" s="17"/>
    </row>
    <row r="153" spans="2:6" s="23" customFormat="1" ht="13.5" thickTop="1" x14ac:dyDescent="0.2">
      <c r="B153" s="4" t="s">
        <v>98</v>
      </c>
      <c r="C153" s="11"/>
      <c r="D153" s="11"/>
      <c r="E153" s="11"/>
      <c r="F153" s="12"/>
    </row>
    <row r="154" spans="2:6" s="23" customFormat="1" x14ac:dyDescent="0.2">
      <c r="B154" s="13" t="s">
        <v>99</v>
      </c>
      <c r="C154" s="10"/>
      <c r="D154" s="10"/>
      <c r="E154" s="10"/>
      <c r="F154" s="14"/>
    </row>
    <row r="155" spans="2:6" s="23" customFormat="1" x14ac:dyDescent="0.2">
      <c r="B155" s="13" t="s">
        <v>100</v>
      </c>
      <c r="C155" s="10"/>
      <c r="D155" s="10"/>
      <c r="E155" s="10"/>
      <c r="F155" s="14"/>
    </row>
    <row r="156" spans="2:6" s="23" customFormat="1" ht="13.5" thickBot="1" x14ac:dyDescent="0.25">
      <c r="B156" s="15" t="s">
        <v>101</v>
      </c>
      <c r="C156" s="16"/>
      <c r="D156" s="16"/>
      <c r="E156" s="16"/>
      <c r="F156" s="17"/>
    </row>
    <row r="157" spans="2:6" s="23" customFormat="1" ht="13.5" thickTop="1" x14ac:dyDescent="0.2">
      <c r="B157" s="4" t="s">
        <v>102</v>
      </c>
      <c r="C157" s="11"/>
      <c r="D157" s="11"/>
      <c r="E157" s="11"/>
      <c r="F157" s="12"/>
    </row>
    <row r="158" spans="2:6" s="23" customFormat="1" x14ac:dyDescent="0.2">
      <c r="B158" s="13" t="s">
        <v>103</v>
      </c>
      <c r="C158" s="10"/>
      <c r="D158" s="10"/>
      <c r="E158" s="10"/>
      <c r="F158" s="14"/>
    </row>
    <row r="159" spans="2:6" s="23" customFormat="1" x14ac:dyDescent="0.2">
      <c r="B159" s="13" t="s">
        <v>104</v>
      </c>
      <c r="C159" s="10"/>
      <c r="D159" s="10"/>
      <c r="E159" s="10"/>
      <c r="F159" s="14"/>
    </row>
    <row r="160" spans="2:6" s="23" customFormat="1" ht="13.5" thickBot="1" x14ac:dyDescent="0.25">
      <c r="B160" s="15" t="s">
        <v>105</v>
      </c>
      <c r="C160" s="16"/>
      <c r="D160" s="16"/>
      <c r="E160" s="16"/>
      <c r="F160" s="17"/>
    </row>
    <row r="161" spans="2:11" s="23" customFormat="1" ht="13.5" thickTop="1" x14ac:dyDescent="0.2">
      <c r="B161" s="4" t="s">
        <v>106</v>
      </c>
      <c r="C161" s="11"/>
      <c r="D161" s="11"/>
      <c r="E161" s="11"/>
      <c r="F161" s="12"/>
    </row>
    <row r="162" spans="2:11" s="23" customFormat="1" x14ac:dyDescent="0.2">
      <c r="B162" s="13" t="s">
        <v>107</v>
      </c>
      <c r="C162" s="10"/>
      <c r="D162" s="10"/>
      <c r="E162" s="10"/>
      <c r="F162" s="14"/>
    </row>
    <row r="163" spans="2:11" s="23" customFormat="1" x14ac:dyDescent="0.2">
      <c r="B163" s="13" t="s">
        <v>108</v>
      </c>
      <c r="C163" s="10"/>
      <c r="D163" s="10"/>
      <c r="E163" s="10"/>
      <c r="F163" s="14"/>
    </row>
    <row r="164" spans="2:11" s="23" customFormat="1" ht="13.5" thickBot="1" x14ac:dyDescent="0.25">
      <c r="B164" s="15" t="s">
        <v>109</v>
      </c>
      <c r="C164" s="16"/>
      <c r="D164" s="16"/>
      <c r="E164" s="16"/>
      <c r="F164" s="17"/>
    </row>
    <row r="165" spans="2:11" s="23" customFormat="1" ht="13.5" thickTop="1" x14ac:dyDescent="0.2">
      <c r="B165" s="10"/>
      <c r="C165" s="10"/>
      <c r="D165" s="10"/>
      <c r="E165" s="10"/>
      <c r="F165" s="10"/>
    </row>
    <row r="166" spans="2:11" s="23" customFormat="1" x14ac:dyDescent="0.2">
      <c r="B166" s="18" t="s">
        <v>110</v>
      </c>
      <c r="C166" s="10"/>
      <c r="D166" s="10"/>
      <c r="E166" s="10"/>
      <c r="F166" s="10"/>
    </row>
    <row r="167" spans="2:11" s="23" customFormat="1" x14ac:dyDescent="0.2">
      <c r="B167" s="10"/>
      <c r="C167" s="10"/>
      <c r="D167" s="10"/>
      <c r="E167" s="10"/>
      <c r="F167" s="10"/>
    </row>
    <row r="168" spans="2:11" s="23" customFormat="1" ht="18" x14ac:dyDescent="0.25">
      <c r="B168" s="145" t="s">
        <v>293</v>
      </c>
      <c r="C168" s="10"/>
      <c r="D168" s="10"/>
      <c r="E168" s="10"/>
      <c r="F168" s="10"/>
    </row>
    <row r="169" spans="2:11" s="23" customFormat="1" ht="13.5" thickBot="1" x14ac:dyDescent="0.25">
      <c r="B169" s="10"/>
      <c r="C169" s="10"/>
      <c r="D169" s="10"/>
      <c r="E169" s="10"/>
      <c r="F169" s="10"/>
    </row>
    <row r="170" spans="2:11" s="23" customFormat="1" x14ac:dyDescent="0.2">
      <c r="B170" s="96" t="s">
        <v>160</v>
      </c>
      <c r="C170" s="97" t="s">
        <v>113</v>
      </c>
      <c r="D170" s="97" t="s">
        <v>114</v>
      </c>
      <c r="E170" s="97" t="s">
        <v>159</v>
      </c>
      <c r="F170" s="98" t="s">
        <v>160</v>
      </c>
      <c r="G170" s="97" t="s">
        <v>113</v>
      </c>
      <c r="H170" s="97" t="s">
        <v>114</v>
      </c>
      <c r="I170" s="99" t="s">
        <v>159</v>
      </c>
    </row>
    <row r="171" spans="2:11" s="23" customFormat="1" ht="25.5" x14ac:dyDescent="0.2">
      <c r="B171" s="131" t="s">
        <v>161</v>
      </c>
      <c r="C171" s="132">
        <v>8193</v>
      </c>
      <c r="D171" s="132">
        <v>7908</v>
      </c>
      <c r="E171" s="132">
        <v>16101</v>
      </c>
      <c r="F171" s="133" t="s">
        <v>162</v>
      </c>
      <c r="G171" s="132">
        <v>8683</v>
      </c>
      <c r="H171" s="132">
        <v>8160</v>
      </c>
      <c r="I171" s="134">
        <v>16843</v>
      </c>
      <c r="K171" s="100"/>
    </row>
    <row r="172" spans="2:11" s="23" customFormat="1" x14ac:dyDescent="0.2">
      <c r="B172" s="131" t="s">
        <v>163</v>
      </c>
      <c r="C172" s="132">
        <v>9232</v>
      </c>
      <c r="D172" s="132">
        <v>8655</v>
      </c>
      <c r="E172" s="132">
        <v>17887</v>
      </c>
      <c r="F172" s="133" t="s">
        <v>164</v>
      </c>
      <c r="G172" s="132">
        <v>9322</v>
      </c>
      <c r="H172" s="132">
        <v>8793</v>
      </c>
      <c r="I172" s="134">
        <v>18115</v>
      </c>
    </row>
    <row r="173" spans="2:11" s="23" customFormat="1" x14ac:dyDescent="0.2">
      <c r="B173" s="131" t="s">
        <v>165</v>
      </c>
      <c r="C173" s="132">
        <v>9789</v>
      </c>
      <c r="D173" s="132">
        <v>9292</v>
      </c>
      <c r="E173" s="132">
        <v>19081</v>
      </c>
      <c r="F173" s="133" t="s">
        <v>166</v>
      </c>
      <c r="G173" s="132">
        <v>10265</v>
      </c>
      <c r="H173" s="132">
        <v>9712</v>
      </c>
      <c r="I173" s="134">
        <v>19977</v>
      </c>
      <c r="J173" s="100"/>
    </row>
    <row r="174" spans="2:11" s="23" customFormat="1" x14ac:dyDescent="0.2">
      <c r="B174" s="131" t="s">
        <v>167</v>
      </c>
      <c r="C174" s="132">
        <v>10228</v>
      </c>
      <c r="D174" s="132">
        <v>9416</v>
      </c>
      <c r="E174" s="132">
        <v>19644</v>
      </c>
      <c r="F174" s="133" t="s">
        <v>168</v>
      </c>
      <c r="G174" s="132">
        <v>10925</v>
      </c>
      <c r="H174" s="132">
        <v>10197</v>
      </c>
      <c r="I174" s="134">
        <v>21122</v>
      </c>
    </row>
    <row r="175" spans="2:11" s="23" customFormat="1" x14ac:dyDescent="0.2">
      <c r="B175" s="131" t="s">
        <v>169</v>
      </c>
      <c r="C175" s="132">
        <v>10644</v>
      </c>
      <c r="D175" s="132">
        <v>9807</v>
      </c>
      <c r="E175" s="132">
        <v>20451</v>
      </c>
      <c r="F175" s="133" t="s">
        <v>170</v>
      </c>
      <c r="G175" s="132">
        <v>9822</v>
      </c>
      <c r="H175" s="132">
        <v>9404</v>
      </c>
      <c r="I175" s="134">
        <v>19226</v>
      </c>
      <c r="J175" s="100"/>
    </row>
    <row r="176" spans="2:11" s="23" customFormat="1" x14ac:dyDescent="0.2">
      <c r="B176" s="131" t="s">
        <v>171</v>
      </c>
      <c r="C176" s="132">
        <v>10178</v>
      </c>
      <c r="D176" s="132">
        <v>9550</v>
      </c>
      <c r="E176" s="132">
        <v>19728</v>
      </c>
      <c r="F176" s="133" t="s">
        <v>172</v>
      </c>
      <c r="G176" s="132">
        <v>10290</v>
      </c>
      <c r="H176" s="132">
        <v>9623</v>
      </c>
      <c r="I176" s="134">
        <v>19913</v>
      </c>
    </row>
    <row r="177" spans="1:42" s="23" customFormat="1" x14ac:dyDescent="0.2">
      <c r="B177" s="131" t="s">
        <v>173</v>
      </c>
      <c r="C177" s="132">
        <v>10080</v>
      </c>
      <c r="D177" s="132">
        <v>9741</v>
      </c>
      <c r="E177" s="132">
        <v>19821</v>
      </c>
      <c r="F177" s="133" t="s">
        <v>174</v>
      </c>
      <c r="G177" s="132">
        <v>10015</v>
      </c>
      <c r="H177" s="132">
        <v>9478</v>
      </c>
      <c r="I177" s="134">
        <v>19493</v>
      </c>
    </row>
    <row r="178" spans="1:42" s="23" customFormat="1" x14ac:dyDescent="0.2">
      <c r="B178" s="131" t="s">
        <v>175</v>
      </c>
      <c r="C178" s="132">
        <v>9867</v>
      </c>
      <c r="D178" s="132">
        <v>9632</v>
      </c>
      <c r="E178" s="132">
        <v>19499</v>
      </c>
      <c r="F178" s="133" t="s">
        <v>176</v>
      </c>
      <c r="G178" s="132">
        <v>10201</v>
      </c>
      <c r="H178" s="132">
        <v>9756</v>
      </c>
      <c r="I178" s="134">
        <v>19957</v>
      </c>
      <c r="J178" s="100"/>
    </row>
    <row r="179" spans="1:42" s="23" customFormat="1" x14ac:dyDescent="0.2">
      <c r="B179" s="131" t="s">
        <v>177</v>
      </c>
      <c r="C179" s="132">
        <v>9318</v>
      </c>
      <c r="D179" s="132">
        <v>9071</v>
      </c>
      <c r="E179" s="132">
        <v>18389</v>
      </c>
      <c r="F179" s="133" t="s">
        <v>178</v>
      </c>
      <c r="G179" s="132">
        <v>9189</v>
      </c>
      <c r="H179" s="132">
        <v>8966</v>
      </c>
      <c r="I179" s="134">
        <v>18155</v>
      </c>
    </row>
    <row r="180" spans="1:42" s="23" customFormat="1" x14ac:dyDescent="0.2">
      <c r="B180" s="131" t="s">
        <v>179</v>
      </c>
      <c r="C180" s="132">
        <v>9319</v>
      </c>
      <c r="D180" s="132">
        <v>8841</v>
      </c>
      <c r="E180" s="132">
        <v>18160</v>
      </c>
      <c r="F180" s="133" t="s">
        <v>180</v>
      </c>
      <c r="G180" s="132">
        <v>9646</v>
      </c>
      <c r="H180" s="132">
        <v>9306</v>
      </c>
      <c r="I180" s="134">
        <v>18952</v>
      </c>
      <c r="J180" s="100"/>
    </row>
    <row r="181" spans="1:42" s="23" customFormat="1" x14ac:dyDescent="0.2">
      <c r="B181" s="131" t="s">
        <v>181</v>
      </c>
      <c r="C181" s="132">
        <v>9760</v>
      </c>
      <c r="D181" s="132">
        <v>8920</v>
      </c>
      <c r="E181" s="132">
        <v>18680</v>
      </c>
      <c r="F181" s="133" t="s">
        <v>182</v>
      </c>
      <c r="G181" s="132">
        <v>11389</v>
      </c>
      <c r="H181" s="132">
        <v>9511</v>
      </c>
      <c r="I181" s="134">
        <v>20900</v>
      </c>
    </row>
    <row r="182" spans="1:42" s="23" customFormat="1" x14ac:dyDescent="0.2">
      <c r="B182" s="131" t="s">
        <v>183</v>
      </c>
      <c r="C182" s="132">
        <v>15879</v>
      </c>
      <c r="D182" s="132">
        <v>10675</v>
      </c>
      <c r="E182" s="132">
        <v>26554</v>
      </c>
      <c r="F182" s="133" t="s">
        <v>184</v>
      </c>
      <c r="G182" s="132">
        <v>12988</v>
      </c>
      <c r="H182" s="132">
        <v>10835</v>
      </c>
      <c r="I182" s="134">
        <v>23823</v>
      </c>
    </row>
    <row r="183" spans="1:42" s="23" customFormat="1" x14ac:dyDescent="0.2">
      <c r="B183" s="131" t="s">
        <v>185</v>
      </c>
      <c r="C183" s="132">
        <v>11506</v>
      </c>
      <c r="D183" s="132">
        <v>10955</v>
      </c>
      <c r="E183" s="132">
        <v>22461</v>
      </c>
      <c r="F183" s="133" t="s">
        <v>186</v>
      </c>
      <c r="G183" s="132">
        <v>10885</v>
      </c>
      <c r="H183" s="132">
        <v>10466</v>
      </c>
      <c r="I183" s="134">
        <v>21351</v>
      </c>
      <c r="J183" s="100"/>
    </row>
    <row r="184" spans="1:42" s="23" customFormat="1" x14ac:dyDescent="0.2">
      <c r="B184" s="131" t="s">
        <v>187</v>
      </c>
      <c r="C184" s="132">
        <v>10629</v>
      </c>
      <c r="D184" s="132">
        <v>10515</v>
      </c>
      <c r="E184" s="132">
        <v>21144</v>
      </c>
      <c r="F184" s="133" t="s">
        <v>188</v>
      </c>
      <c r="G184" s="132">
        <v>10782</v>
      </c>
      <c r="H184" s="132">
        <v>11193</v>
      </c>
      <c r="I184" s="134">
        <v>21975</v>
      </c>
    </row>
    <row r="185" spans="1:42" s="23" customFormat="1" x14ac:dyDescent="0.2">
      <c r="B185" s="131" t="s">
        <v>189</v>
      </c>
      <c r="C185" s="132">
        <v>11202</v>
      </c>
      <c r="D185" s="132">
        <v>11534</v>
      </c>
      <c r="E185" s="132">
        <v>22736</v>
      </c>
      <c r="F185" s="133" t="s">
        <v>190</v>
      </c>
      <c r="G185" s="132">
        <v>10988</v>
      </c>
      <c r="H185" s="132">
        <v>11587</v>
      </c>
      <c r="I185" s="134">
        <v>22575</v>
      </c>
      <c r="J185" s="100"/>
    </row>
    <row r="186" spans="1:42" s="23" customFormat="1" x14ac:dyDescent="0.2">
      <c r="B186" s="131" t="s">
        <v>191</v>
      </c>
      <c r="C186" s="132">
        <v>10954</v>
      </c>
      <c r="D186" s="132">
        <v>11228</v>
      </c>
      <c r="E186" s="132">
        <v>22182</v>
      </c>
      <c r="F186" s="133" t="s">
        <v>192</v>
      </c>
      <c r="G186" s="132">
        <v>10716</v>
      </c>
      <c r="H186" s="132">
        <v>11306</v>
      </c>
      <c r="I186" s="134">
        <v>22022</v>
      </c>
    </row>
    <row r="187" spans="1:42" s="23" customFormat="1" x14ac:dyDescent="0.2">
      <c r="B187" s="131" t="s">
        <v>193</v>
      </c>
      <c r="C187" s="132">
        <v>10346</v>
      </c>
      <c r="D187" s="132">
        <v>11100</v>
      </c>
      <c r="E187" s="132">
        <v>21446</v>
      </c>
      <c r="F187" s="133" t="s">
        <v>194</v>
      </c>
      <c r="G187" s="132">
        <v>10920</v>
      </c>
      <c r="H187" s="132">
        <v>11931</v>
      </c>
      <c r="I187" s="134">
        <v>22851</v>
      </c>
    </row>
    <row r="188" spans="1:42" s="23" customFormat="1" x14ac:dyDescent="0.2">
      <c r="B188" s="131" t="s">
        <v>195</v>
      </c>
      <c r="C188" s="132">
        <v>11522</v>
      </c>
      <c r="D188" s="132">
        <v>12625</v>
      </c>
      <c r="E188" s="132">
        <v>24147</v>
      </c>
      <c r="F188" s="133" t="s">
        <v>196</v>
      </c>
      <c r="G188" s="132">
        <v>11830</v>
      </c>
      <c r="H188" s="132">
        <v>12743</v>
      </c>
      <c r="I188" s="134">
        <v>24573</v>
      </c>
      <c r="J188" s="100"/>
    </row>
    <row r="189" spans="1:42" s="23" customFormat="1" x14ac:dyDescent="0.2">
      <c r="B189" s="131" t="s">
        <v>197</v>
      </c>
      <c r="C189" s="132">
        <v>12451</v>
      </c>
      <c r="D189" s="132">
        <v>13804</v>
      </c>
      <c r="E189" s="132">
        <v>26255</v>
      </c>
      <c r="F189" s="133" t="s">
        <v>198</v>
      </c>
      <c r="G189" s="132">
        <v>13232</v>
      </c>
      <c r="H189" s="132">
        <v>14241</v>
      </c>
      <c r="I189" s="134">
        <v>27473</v>
      </c>
      <c r="P189" s="1"/>
    </row>
    <row r="190" spans="1:42" s="1" customFormat="1" x14ac:dyDescent="0.2">
      <c r="A190" s="23"/>
      <c r="B190" s="131" t="s">
        <v>199</v>
      </c>
      <c r="C190" s="132">
        <v>13600</v>
      </c>
      <c r="D190" s="132">
        <v>14135</v>
      </c>
      <c r="E190" s="132">
        <v>27735</v>
      </c>
      <c r="F190" s="133" t="s">
        <v>200</v>
      </c>
      <c r="G190" s="132">
        <v>13665</v>
      </c>
      <c r="H190" s="132">
        <v>14601</v>
      </c>
      <c r="I190" s="134">
        <v>28266</v>
      </c>
      <c r="J190" s="100"/>
      <c r="K190" s="23"/>
      <c r="L190" s="23"/>
      <c r="M190" s="23"/>
      <c r="N190" s="23"/>
      <c r="O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s="1" customFormat="1" x14ac:dyDescent="0.2">
      <c r="A191" s="23"/>
      <c r="B191" s="131" t="s">
        <v>201</v>
      </c>
      <c r="C191" s="132">
        <v>14062</v>
      </c>
      <c r="D191" s="132">
        <v>14459</v>
      </c>
      <c r="E191" s="132">
        <v>28521</v>
      </c>
      <c r="F191" s="133" t="s">
        <v>202</v>
      </c>
      <c r="G191" s="132">
        <v>13072</v>
      </c>
      <c r="H191" s="132">
        <v>13710</v>
      </c>
      <c r="I191" s="134">
        <v>26782</v>
      </c>
      <c r="M191" s="23"/>
      <c r="N191" s="23"/>
      <c r="O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s="1" customFormat="1" x14ac:dyDescent="0.2">
      <c r="A192" s="23"/>
      <c r="B192" s="131" t="s">
        <v>203</v>
      </c>
      <c r="C192" s="132">
        <v>13416</v>
      </c>
      <c r="D192" s="132">
        <v>14103</v>
      </c>
      <c r="E192" s="132">
        <v>27519</v>
      </c>
      <c r="F192" s="133" t="s">
        <v>204</v>
      </c>
      <c r="G192" s="132">
        <v>12977</v>
      </c>
      <c r="H192" s="132">
        <v>13906</v>
      </c>
      <c r="I192" s="134">
        <v>26883</v>
      </c>
      <c r="M192" s="23"/>
      <c r="N192" s="23"/>
      <c r="O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s="1" customFormat="1" x14ac:dyDescent="0.2">
      <c r="A193" s="23"/>
      <c r="B193" s="131" t="s">
        <v>205</v>
      </c>
      <c r="C193" s="132">
        <v>12272</v>
      </c>
      <c r="D193" s="132">
        <v>13232</v>
      </c>
      <c r="E193" s="132">
        <v>25504</v>
      </c>
      <c r="F193" s="133" t="s">
        <v>206</v>
      </c>
      <c r="G193" s="132">
        <v>11991</v>
      </c>
      <c r="H193" s="132">
        <v>13166</v>
      </c>
      <c r="I193" s="134">
        <v>25157</v>
      </c>
      <c r="J193" s="102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s="1" customFormat="1" x14ac:dyDescent="0.2">
      <c r="A194" s="23"/>
      <c r="B194" s="131" t="s">
        <v>207</v>
      </c>
      <c r="C194" s="132">
        <v>11481</v>
      </c>
      <c r="D194" s="132">
        <v>12534</v>
      </c>
      <c r="E194" s="132">
        <v>24015</v>
      </c>
      <c r="F194" s="133" t="s">
        <v>208</v>
      </c>
      <c r="G194" s="132">
        <v>11686</v>
      </c>
      <c r="H194" s="132">
        <v>13063</v>
      </c>
      <c r="I194" s="134">
        <v>24749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s="1" customFormat="1" x14ac:dyDescent="0.2">
      <c r="A195" s="23"/>
      <c r="B195" s="131" t="s">
        <v>209</v>
      </c>
      <c r="C195" s="132">
        <v>11877</v>
      </c>
      <c r="D195" s="132">
        <v>13304</v>
      </c>
      <c r="E195" s="132">
        <v>25181</v>
      </c>
      <c r="F195" s="133" t="s">
        <v>210</v>
      </c>
      <c r="G195" s="132">
        <v>11514</v>
      </c>
      <c r="H195" s="132">
        <v>12931</v>
      </c>
      <c r="I195" s="134">
        <v>24445</v>
      </c>
      <c r="J195" s="102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s="1" customFormat="1" x14ac:dyDescent="0.2">
      <c r="A196" s="23"/>
      <c r="B196" s="131" t="s">
        <v>211</v>
      </c>
      <c r="C196" s="132">
        <v>10859</v>
      </c>
      <c r="D196" s="132">
        <v>12389</v>
      </c>
      <c r="E196" s="132">
        <v>23248</v>
      </c>
      <c r="F196" s="133" t="s">
        <v>212</v>
      </c>
      <c r="G196" s="132">
        <v>10966</v>
      </c>
      <c r="H196" s="132">
        <v>12540</v>
      </c>
      <c r="I196" s="134">
        <v>23506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s="1" customFormat="1" x14ac:dyDescent="0.2">
      <c r="A197" s="23"/>
      <c r="B197" s="131" t="s">
        <v>213</v>
      </c>
      <c r="C197" s="132">
        <v>10464</v>
      </c>
      <c r="D197" s="132">
        <v>11707</v>
      </c>
      <c r="E197" s="132">
        <v>22171</v>
      </c>
      <c r="F197" s="133" t="s">
        <v>214</v>
      </c>
      <c r="G197" s="132">
        <v>9907</v>
      </c>
      <c r="H197" s="132">
        <v>11435</v>
      </c>
      <c r="I197" s="134">
        <v>21342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s="1" customFormat="1" x14ac:dyDescent="0.2">
      <c r="A198" s="23"/>
      <c r="B198" s="131" t="s">
        <v>215</v>
      </c>
      <c r="C198" s="132">
        <v>9752</v>
      </c>
      <c r="D198" s="132">
        <v>11618</v>
      </c>
      <c r="E198" s="132">
        <v>21370</v>
      </c>
      <c r="F198" s="133" t="s">
        <v>216</v>
      </c>
      <c r="G198" s="132">
        <v>9517</v>
      </c>
      <c r="H198" s="132">
        <v>11007</v>
      </c>
      <c r="I198" s="134">
        <v>20524</v>
      </c>
      <c r="J198" s="102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s="1" customFormat="1" x14ac:dyDescent="0.2">
      <c r="A199" s="23"/>
      <c r="B199" s="131" t="s">
        <v>217</v>
      </c>
      <c r="C199" s="132">
        <v>8718</v>
      </c>
      <c r="D199" s="132">
        <v>10458</v>
      </c>
      <c r="E199" s="132">
        <v>19176</v>
      </c>
      <c r="F199" s="133" t="s">
        <v>218</v>
      </c>
      <c r="G199" s="132">
        <v>8504</v>
      </c>
      <c r="H199" s="132">
        <v>9826</v>
      </c>
      <c r="I199" s="134">
        <v>18330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s="1" customFormat="1" x14ac:dyDescent="0.2">
      <c r="A200" s="23"/>
      <c r="B200" s="131" t="s">
        <v>219</v>
      </c>
      <c r="C200" s="132">
        <v>8088</v>
      </c>
      <c r="D200" s="132">
        <v>9519</v>
      </c>
      <c r="E200" s="132">
        <v>17607</v>
      </c>
      <c r="F200" s="133" t="s">
        <v>220</v>
      </c>
      <c r="G200" s="132">
        <v>7840</v>
      </c>
      <c r="H200" s="132">
        <v>9383</v>
      </c>
      <c r="I200" s="134">
        <v>17223</v>
      </c>
      <c r="J200" s="102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s="1" customFormat="1" x14ac:dyDescent="0.2">
      <c r="A201" s="23"/>
      <c r="B201" s="131" t="s">
        <v>221</v>
      </c>
      <c r="C201" s="132">
        <v>6939</v>
      </c>
      <c r="D201" s="132">
        <v>8778</v>
      </c>
      <c r="E201" s="132">
        <v>15717</v>
      </c>
      <c r="F201" s="133" t="s">
        <v>222</v>
      </c>
      <c r="G201" s="132">
        <v>6442</v>
      </c>
      <c r="H201" s="132">
        <v>8043</v>
      </c>
      <c r="I201" s="134">
        <v>14485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s="1" customFormat="1" x14ac:dyDescent="0.2">
      <c r="A202" s="23"/>
      <c r="B202" s="131" t="s">
        <v>223</v>
      </c>
      <c r="C202" s="132">
        <v>5984</v>
      </c>
      <c r="D202" s="132">
        <v>7577</v>
      </c>
      <c r="E202" s="132">
        <v>13561</v>
      </c>
      <c r="F202" s="133" t="s">
        <v>224</v>
      </c>
      <c r="G202" s="132">
        <v>5406</v>
      </c>
      <c r="H202" s="132">
        <v>6871</v>
      </c>
      <c r="I202" s="134">
        <v>12277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s="1" customFormat="1" x14ac:dyDescent="0.2">
      <c r="A203" s="23"/>
      <c r="B203" s="131" t="s">
        <v>225</v>
      </c>
      <c r="C203" s="132">
        <v>4950</v>
      </c>
      <c r="D203" s="132">
        <v>6310</v>
      </c>
      <c r="E203" s="132">
        <v>11260</v>
      </c>
      <c r="F203" s="133" t="s">
        <v>226</v>
      </c>
      <c r="G203" s="132">
        <v>4977</v>
      </c>
      <c r="H203" s="132">
        <v>6603</v>
      </c>
      <c r="I203" s="134">
        <v>11580</v>
      </c>
      <c r="J203" s="102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s="1" customFormat="1" x14ac:dyDescent="0.2">
      <c r="A204" s="23"/>
      <c r="B204" s="131" t="s">
        <v>227</v>
      </c>
      <c r="C204" s="132">
        <v>4501</v>
      </c>
      <c r="D204" s="132">
        <v>6057</v>
      </c>
      <c r="E204" s="132">
        <v>10558</v>
      </c>
      <c r="F204" s="133" t="s">
        <v>228</v>
      </c>
      <c r="G204" s="132">
        <v>4274</v>
      </c>
      <c r="H204" s="132">
        <v>5823</v>
      </c>
      <c r="I204" s="134">
        <v>10097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s="1" customFormat="1" ht="14.25" x14ac:dyDescent="0.2">
      <c r="A205" s="23"/>
      <c r="B205" s="131" t="s">
        <v>229</v>
      </c>
      <c r="C205" s="132">
        <v>4001</v>
      </c>
      <c r="D205" s="132">
        <v>5410</v>
      </c>
      <c r="E205" s="132">
        <v>9411</v>
      </c>
      <c r="F205" s="133" t="s">
        <v>230</v>
      </c>
      <c r="G205" s="132">
        <v>3720</v>
      </c>
      <c r="H205" s="132">
        <v>4972</v>
      </c>
      <c r="I205" s="134">
        <v>8692</v>
      </c>
      <c r="J205" s="102"/>
      <c r="P205" s="19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14.25" x14ac:dyDescent="0.2">
      <c r="A206" s="22"/>
      <c r="B206" s="131" t="s">
        <v>231</v>
      </c>
      <c r="C206" s="132">
        <v>3449</v>
      </c>
      <c r="D206" s="132">
        <v>4818</v>
      </c>
      <c r="E206" s="132">
        <v>8267</v>
      </c>
      <c r="F206" s="133" t="s">
        <v>232</v>
      </c>
      <c r="G206" s="132">
        <v>3038</v>
      </c>
      <c r="H206" s="132">
        <v>4260</v>
      </c>
      <c r="I206" s="134">
        <v>7298</v>
      </c>
      <c r="J206" s="1"/>
      <c r="K206" s="1"/>
      <c r="L206" s="1"/>
      <c r="M206" s="1"/>
      <c r="N206" s="1"/>
      <c r="O206" s="1"/>
      <c r="P206" s="19"/>
    </row>
    <row r="207" spans="1:42" ht="14.25" x14ac:dyDescent="0.2">
      <c r="A207" s="22"/>
      <c r="B207" s="131" t="s">
        <v>233</v>
      </c>
      <c r="C207" s="132">
        <v>2729</v>
      </c>
      <c r="D207" s="132">
        <v>3777</v>
      </c>
      <c r="E207" s="132">
        <v>6506</v>
      </c>
      <c r="F207" s="133" t="s">
        <v>234</v>
      </c>
      <c r="G207" s="132">
        <v>2701</v>
      </c>
      <c r="H207" s="132">
        <v>3509</v>
      </c>
      <c r="I207" s="134">
        <v>6210</v>
      </c>
      <c r="J207" s="19"/>
      <c r="K207" s="19"/>
      <c r="L207" s="19"/>
      <c r="M207" s="1"/>
      <c r="N207" s="1"/>
      <c r="O207" s="1"/>
      <c r="P207" s="19"/>
    </row>
    <row r="208" spans="1:42" s="24" customFormat="1" ht="14.25" x14ac:dyDescent="0.2">
      <c r="A208" s="22"/>
      <c r="B208" s="131" t="s">
        <v>235</v>
      </c>
      <c r="C208" s="132">
        <v>2271</v>
      </c>
      <c r="D208" s="132">
        <v>3151</v>
      </c>
      <c r="E208" s="132">
        <v>5422</v>
      </c>
      <c r="F208" s="133" t="s">
        <v>236</v>
      </c>
      <c r="G208" s="132">
        <v>2116</v>
      </c>
      <c r="H208" s="132">
        <v>2981</v>
      </c>
      <c r="I208" s="134">
        <v>5097</v>
      </c>
      <c r="J208" s="103"/>
      <c r="K208" s="19"/>
      <c r="L208" s="19"/>
      <c r="M208" s="1"/>
      <c r="N208" s="1"/>
      <c r="O208" s="1"/>
      <c r="P208" s="19"/>
    </row>
    <row r="209" spans="1:16" s="24" customFormat="1" ht="14.25" x14ac:dyDescent="0.2">
      <c r="A209" s="22"/>
      <c r="B209" s="131" t="s">
        <v>237</v>
      </c>
      <c r="C209" s="132">
        <v>2082</v>
      </c>
      <c r="D209" s="132">
        <v>2861</v>
      </c>
      <c r="E209" s="132">
        <v>4943</v>
      </c>
      <c r="F209" s="133" t="s">
        <v>238</v>
      </c>
      <c r="G209" s="132">
        <v>1927</v>
      </c>
      <c r="H209" s="132">
        <v>2679</v>
      </c>
      <c r="I209" s="134">
        <v>4606</v>
      </c>
      <c r="J209" s="19"/>
      <c r="K209" s="19"/>
      <c r="L209" s="19"/>
      <c r="M209" s="19"/>
      <c r="N209" s="19"/>
      <c r="O209" s="19"/>
      <c r="P209" s="19"/>
    </row>
    <row r="210" spans="1:16" s="24" customFormat="1" ht="14.25" x14ac:dyDescent="0.2">
      <c r="A210" s="22"/>
      <c r="B210" s="131" t="s">
        <v>239</v>
      </c>
      <c r="C210" s="132">
        <v>1870</v>
      </c>
      <c r="D210" s="132">
        <v>2695</v>
      </c>
      <c r="E210" s="132">
        <v>4565</v>
      </c>
      <c r="F210" s="133" t="s">
        <v>240</v>
      </c>
      <c r="G210" s="132">
        <v>1487</v>
      </c>
      <c r="H210" s="132">
        <v>2194</v>
      </c>
      <c r="I210" s="134">
        <v>3681</v>
      </c>
      <c r="J210" s="103"/>
      <c r="K210" s="19"/>
      <c r="L210" s="19"/>
      <c r="M210" s="19"/>
      <c r="N210" s="19"/>
      <c r="O210" s="19"/>
      <c r="P210" s="19"/>
    </row>
    <row r="211" spans="1:16" s="24" customFormat="1" ht="14.25" x14ac:dyDescent="0.2">
      <c r="A211" s="22"/>
      <c r="B211" s="131" t="s">
        <v>241</v>
      </c>
      <c r="C211" s="132">
        <v>1564</v>
      </c>
      <c r="D211" s="132">
        <v>2261</v>
      </c>
      <c r="E211" s="132">
        <v>3825</v>
      </c>
      <c r="F211" s="133" t="s">
        <v>242</v>
      </c>
      <c r="G211" s="132">
        <v>1491</v>
      </c>
      <c r="H211" s="132">
        <v>2075</v>
      </c>
      <c r="I211" s="134">
        <v>3566</v>
      </c>
      <c r="J211" s="19"/>
      <c r="K211" s="19"/>
      <c r="L211" s="19"/>
      <c r="M211" s="19"/>
      <c r="N211" s="19"/>
      <c r="O211" s="19"/>
      <c r="P211" s="19"/>
    </row>
    <row r="212" spans="1:16" s="24" customFormat="1" ht="14.25" x14ac:dyDescent="0.2">
      <c r="A212" s="22"/>
      <c r="B212" s="131" t="s">
        <v>243</v>
      </c>
      <c r="C212" s="135">
        <v>1348</v>
      </c>
      <c r="D212" s="132">
        <v>1914</v>
      </c>
      <c r="E212" s="132">
        <v>3262</v>
      </c>
      <c r="F212" s="133" t="s">
        <v>244</v>
      </c>
      <c r="G212" s="135">
        <v>1210</v>
      </c>
      <c r="H212" s="132">
        <v>1786</v>
      </c>
      <c r="I212" s="134">
        <v>2996</v>
      </c>
      <c r="J212" s="19"/>
      <c r="K212" s="19"/>
      <c r="L212" s="19"/>
      <c r="M212" s="19"/>
      <c r="N212" s="19"/>
      <c r="O212" s="19"/>
      <c r="P212" s="19"/>
    </row>
    <row r="213" spans="1:16" s="24" customFormat="1" ht="14.25" x14ac:dyDescent="0.2">
      <c r="A213" s="22"/>
      <c r="B213" s="131" t="s">
        <v>245</v>
      </c>
      <c r="C213" s="135">
        <v>1009</v>
      </c>
      <c r="D213" s="132">
        <v>1585</v>
      </c>
      <c r="E213" s="132">
        <v>2594</v>
      </c>
      <c r="F213" s="133" t="s">
        <v>246</v>
      </c>
      <c r="G213" s="135">
        <v>873</v>
      </c>
      <c r="H213" s="132">
        <v>1409</v>
      </c>
      <c r="I213" s="134">
        <v>2282</v>
      </c>
      <c r="J213" s="103"/>
      <c r="K213" s="19"/>
      <c r="L213" s="19"/>
      <c r="M213" s="19"/>
      <c r="N213" s="19"/>
      <c r="O213" s="19"/>
      <c r="P213" s="19"/>
    </row>
    <row r="214" spans="1:16" s="24" customFormat="1" ht="14.25" x14ac:dyDescent="0.2">
      <c r="A214" s="22"/>
      <c r="B214" s="131" t="s">
        <v>247</v>
      </c>
      <c r="C214" s="135">
        <v>821</v>
      </c>
      <c r="D214" s="135">
        <v>1311</v>
      </c>
      <c r="E214" s="132">
        <v>2132</v>
      </c>
      <c r="F214" s="133" t="s">
        <v>248</v>
      </c>
      <c r="G214" s="135">
        <v>699</v>
      </c>
      <c r="H214" s="135">
        <v>1058</v>
      </c>
      <c r="I214" s="134">
        <v>1757</v>
      </c>
      <c r="J214" s="19"/>
      <c r="K214" s="19"/>
      <c r="L214" s="19"/>
      <c r="M214" s="19"/>
      <c r="N214" s="19"/>
      <c r="O214" s="19"/>
      <c r="P214" s="19"/>
    </row>
    <row r="215" spans="1:16" s="24" customFormat="1" ht="14.25" x14ac:dyDescent="0.2">
      <c r="A215" s="22"/>
      <c r="B215" s="131" t="s">
        <v>249</v>
      </c>
      <c r="C215" s="135">
        <v>551</v>
      </c>
      <c r="D215" s="135">
        <v>928</v>
      </c>
      <c r="E215" s="132">
        <v>1479</v>
      </c>
      <c r="F215" s="133" t="s">
        <v>250</v>
      </c>
      <c r="G215" s="135">
        <v>481</v>
      </c>
      <c r="H215" s="135">
        <v>792</v>
      </c>
      <c r="I215" s="136">
        <v>1273</v>
      </c>
      <c r="J215" s="19"/>
      <c r="K215" s="19"/>
      <c r="L215" s="19"/>
      <c r="M215" s="19"/>
      <c r="N215" s="19"/>
      <c r="O215" s="19"/>
      <c r="P215" s="19"/>
    </row>
    <row r="216" spans="1:16" s="24" customFormat="1" ht="14.25" x14ac:dyDescent="0.2">
      <c r="A216" s="22"/>
      <c r="B216" s="131" t="s">
        <v>251</v>
      </c>
      <c r="C216" s="135">
        <v>409</v>
      </c>
      <c r="D216" s="135">
        <v>684</v>
      </c>
      <c r="E216" s="135">
        <v>1093</v>
      </c>
      <c r="F216" s="133" t="s">
        <v>252</v>
      </c>
      <c r="G216" s="135">
        <v>343</v>
      </c>
      <c r="H216" s="135">
        <v>554</v>
      </c>
      <c r="I216" s="136">
        <v>897</v>
      </c>
      <c r="J216" s="19"/>
      <c r="K216" s="19"/>
      <c r="L216" s="19"/>
      <c r="M216" s="19"/>
      <c r="N216" s="19"/>
      <c r="O216" s="19"/>
      <c r="P216" s="19"/>
    </row>
    <row r="217" spans="1:16" s="24" customFormat="1" ht="14.25" x14ac:dyDescent="0.2">
      <c r="A217" s="22"/>
      <c r="B217" s="131" t="s">
        <v>253</v>
      </c>
      <c r="C217" s="135">
        <v>297</v>
      </c>
      <c r="D217" s="135">
        <v>470</v>
      </c>
      <c r="E217" s="135">
        <v>767</v>
      </c>
      <c r="F217" s="133" t="s">
        <v>254</v>
      </c>
      <c r="G217" s="135">
        <v>205</v>
      </c>
      <c r="H217" s="135">
        <v>342</v>
      </c>
      <c r="I217" s="136">
        <v>547</v>
      </c>
      <c r="J217" s="19"/>
      <c r="K217" s="19"/>
      <c r="L217" s="19"/>
      <c r="M217" s="19"/>
      <c r="N217" s="19"/>
      <c r="O217" s="19"/>
      <c r="P217" s="19"/>
    </row>
    <row r="218" spans="1:16" s="24" customFormat="1" ht="14.25" x14ac:dyDescent="0.2">
      <c r="A218" s="22"/>
      <c r="B218" s="131" t="s">
        <v>255</v>
      </c>
      <c r="C218" s="135">
        <v>190</v>
      </c>
      <c r="D218" s="135">
        <v>303</v>
      </c>
      <c r="E218" s="135">
        <v>493</v>
      </c>
      <c r="F218" s="133" t="s">
        <v>256</v>
      </c>
      <c r="G218" s="135">
        <v>147</v>
      </c>
      <c r="H218" s="135">
        <v>224</v>
      </c>
      <c r="I218" s="136">
        <v>371</v>
      </c>
      <c r="J218" s="19"/>
      <c r="K218" s="19"/>
      <c r="L218" s="19"/>
      <c r="M218" s="19"/>
      <c r="N218" s="19"/>
      <c r="O218" s="19"/>
      <c r="P218" s="19"/>
    </row>
    <row r="219" spans="1:16" s="24" customFormat="1" ht="14.25" x14ac:dyDescent="0.2">
      <c r="A219" s="22"/>
      <c r="B219" s="131" t="s">
        <v>257</v>
      </c>
      <c r="C219" s="135">
        <v>127</v>
      </c>
      <c r="D219" s="135">
        <v>190</v>
      </c>
      <c r="E219" s="135">
        <v>317</v>
      </c>
      <c r="F219" s="133" t="s">
        <v>258</v>
      </c>
      <c r="G219" s="135">
        <v>111</v>
      </c>
      <c r="H219" s="135">
        <v>139</v>
      </c>
      <c r="I219" s="136">
        <v>250</v>
      </c>
      <c r="J219" s="19"/>
      <c r="K219" s="19"/>
      <c r="L219" s="19"/>
      <c r="M219" s="19"/>
      <c r="N219" s="19"/>
      <c r="O219" s="19"/>
      <c r="P219" s="19"/>
    </row>
    <row r="220" spans="1:16" s="24" customFormat="1" ht="14.25" x14ac:dyDescent="0.2">
      <c r="A220" s="22"/>
      <c r="B220" s="131" t="s">
        <v>259</v>
      </c>
      <c r="C220" s="135">
        <v>91</v>
      </c>
      <c r="D220" s="135">
        <v>101</v>
      </c>
      <c r="E220" s="135">
        <v>192</v>
      </c>
      <c r="F220" s="133" t="s">
        <v>260</v>
      </c>
      <c r="G220" s="135">
        <v>73</v>
      </c>
      <c r="H220" s="135">
        <v>81</v>
      </c>
      <c r="I220" s="136">
        <v>154</v>
      </c>
      <c r="J220" s="19"/>
      <c r="K220" s="19"/>
      <c r="L220" s="19"/>
      <c r="M220" s="19"/>
      <c r="N220" s="19"/>
      <c r="O220" s="19"/>
      <c r="P220" s="19"/>
    </row>
    <row r="221" spans="1:16" s="24" customFormat="1" ht="26.25" thickBot="1" x14ac:dyDescent="0.25">
      <c r="A221" s="22"/>
      <c r="B221" s="137" t="s">
        <v>261</v>
      </c>
      <c r="C221" s="138">
        <v>85</v>
      </c>
      <c r="D221" s="138">
        <v>68</v>
      </c>
      <c r="E221" s="138">
        <v>153</v>
      </c>
      <c r="F221" s="139" t="s">
        <v>262</v>
      </c>
      <c r="G221" s="138">
        <v>204</v>
      </c>
      <c r="H221" s="138">
        <v>184</v>
      </c>
      <c r="I221" s="140">
        <v>388</v>
      </c>
      <c r="J221" s="19"/>
      <c r="K221" s="19"/>
      <c r="L221" s="19"/>
      <c r="M221" s="19"/>
      <c r="N221" s="19"/>
      <c r="O221" s="19"/>
      <c r="P221" s="19"/>
    </row>
    <row r="222" spans="1:16" s="24" customFormat="1" ht="14.25" x14ac:dyDescent="0.2">
      <c r="A222" s="22"/>
      <c r="B222" s="21"/>
      <c r="C222" s="108">
        <f t="shared" ref="C222:D222" si="27">SUM(C171:C221)</f>
        <v>370954</v>
      </c>
      <c r="D222" s="115">
        <f t="shared" si="27"/>
        <v>391976</v>
      </c>
      <c r="E222" s="111">
        <f>SUM(E171:E221)</f>
        <v>762930</v>
      </c>
      <c r="F222" s="19"/>
      <c r="G222" s="108">
        <f t="shared" ref="G222:H222" si="28">SUM(G171:G221)</f>
        <v>365652</v>
      </c>
      <c r="H222" s="115">
        <f t="shared" si="28"/>
        <v>389355</v>
      </c>
      <c r="I222" s="111">
        <f>SUM(I171:I221)</f>
        <v>755007</v>
      </c>
      <c r="J222" s="19"/>
      <c r="K222" s="19"/>
      <c r="L222" s="19"/>
      <c r="M222" s="19"/>
      <c r="N222" s="19"/>
      <c r="O222" s="19"/>
      <c r="P222" s="19"/>
    </row>
    <row r="223" spans="1:16" s="24" customFormat="1" ht="14.25" x14ac:dyDescent="0.2">
      <c r="A223" s="22"/>
      <c r="B223" s="21"/>
      <c r="C223" s="117"/>
      <c r="D223" s="116"/>
      <c r="E223" s="112"/>
      <c r="F223" s="112"/>
      <c r="G223" s="111">
        <f>E222+I222</f>
        <v>1517937</v>
      </c>
      <c r="H223" s="112"/>
      <c r="I223" s="113"/>
      <c r="J223" s="19"/>
      <c r="K223" s="19"/>
      <c r="L223" s="19"/>
      <c r="M223" s="19"/>
      <c r="N223" s="19"/>
      <c r="O223" s="19"/>
      <c r="P223" s="19"/>
    </row>
    <row r="224" spans="1:16" s="24" customFormat="1" ht="14.25" x14ac:dyDescent="0.2">
      <c r="A224" s="22"/>
      <c r="B224" s="21"/>
      <c r="C224" s="117"/>
      <c r="D224" s="116"/>
      <c r="E224" s="116"/>
      <c r="F224" s="115">
        <f>D222+H222</f>
        <v>781331</v>
      </c>
      <c r="G224" s="116"/>
      <c r="H224" s="116"/>
      <c r="I224" s="19"/>
      <c r="J224" s="19"/>
      <c r="K224" s="19"/>
      <c r="L224" s="19"/>
      <c r="M224" s="19"/>
      <c r="N224" s="19"/>
      <c r="O224" s="19"/>
      <c r="P224" s="19"/>
    </row>
    <row r="225" spans="1:16" s="24" customFormat="1" ht="14.25" x14ac:dyDescent="0.2">
      <c r="A225" s="22"/>
      <c r="C225" s="117"/>
      <c r="D225" s="117"/>
      <c r="E225" s="108">
        <f>C222+G222</f>
        <v>736606</v>
      </c>
      <c r="F225" s="117"/>
      <c r="G225" s="117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s="24" customFormat="1" ht="14.25" x14ac:dyDescent="0.2">
      <c r="A226" s="2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s="24" customFormat="1" ht="14.25" x14ac:dyDescent="0.2">
      <c r="A227" s="22"/>
      <c r="B227" s="144" t="s">
        <v>266</v>
      </c>
      <c r="C227" s="14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s="24" customFormat="1" ht="14.25" x14ac:dyDescent="0.2">
      <c r="A228" s="22"/>
      <c r="B228" s="144" t="s">
        <v>267</v>
      </c>
      <c r="C228" s="14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s="24" customFormat="1" ht="14.25" x14ac:dyDescent="0.2">
      <c r="A229" s="22"/>
      <c r="B229" s="144" t="s">
        <v>294</v>
      </c>
      <c r="C229" s="14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s="24" customFormat="1" ht="14.25" x14ac:dyDescent="0.2">
      <c r="A230" s="22"/>
      <c r="B230" s="144" t="s">
        <v>295</v>
      </c>
      <c r="C230" s="14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s="24" customFormat="1" ht="14.25" x14ac:dyDescent="0.2">
      <c r="A231" s="22"/>
      <c r="B231" s="144" t="s">
        <v>270</v>
      </c>
      <c r="C231" s="14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s="24" customFormat="1" ht="14.25" x14ac:dyDescent="0.2">
      <c r="A232" s="22"/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s="119" customFormat="1" ht="20.25" x14ac:dyDescent="0.3">
      <c r="A233" s="118"/>
      <c r="B233" s="146" t="s">
        <v>296</v>
      </c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customFormat="1" ht="20.25" x14ac:dyDescent="0.3">
      <c r="A234" s="19"/>
      <c r="B234" s="1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s="24" customFormat="1" ht="14.25" x14ac:dyDescent="0.2">
      <c r="A235" s="22"/>
      <c r="B235" s="125" t="s">
        <v>276</v>
      </c>
      <c r="C235" s="126" t="s">
        <v>272</v>
      </c>
      <c r="D235" s="126" t="s">
        <v>273</v>
      </c>
      <c r="E235" s="126" t="s">
        <v>159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s="24" customFormat="1" ht="14.25" x14ac:dyDescent="0.2">
      <c r="A236" s="22"/>
      <c r="B236" s="127" t="s">
        <v>277</v>
      </c>
      <c r="C236" s="128">
        <v>1</v>
      </c>
      <c r="D236" s="128">
        <v>2</v>
      </c>
      <c r="E236" s="128" t="s">
        <v>274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s="24" customFormat="1" ht="14.25" x14ac:dyDescent="0.2">
      <c r="A237" s="22"/>
      <c r="B237" s="121" t="s">
        <v>63</v>
      </c>
      <c r="C237" s="141">
        <v>60</v>
      </c>
      <c r="D237" s="141">
        <v>48</v>
      </c>
      <c r="E237" s="129">
        <f>SUM(C237:D237)</f>
        <v>108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s="24" customFormat="1" ht="14.25" x14ac:dyDescent="0.2">
      <c r="A238" s="22"/>
      <c r="B238" s="121" t="s">
        <v>4</v>
      </c>
      <c r="C238" s="141">
        <v>15</v>
      </c>
      <c r="D238" s="141">
        <v>9</v>
      </c>
      <c r="E238" s="129">
        <f t="shared" ref="E238:E258" si="29">SUM(C238:D238)</f>
        <v>24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s="24" customFormat="1" ht="14.25" x14ac:dyDescent="0.2">
      <c r="A239" s="22"/>
      <c r="B239" s="121" t="s">
        <v>5</v>
      </c>
      <c r="C239" s="141">
        <v>8</v>
      </c>
      <c r="D239" s="141">
        <v>10</v>
      </c>
      <c r="E239" s="129">
        <f t="shared" si="29"/>
        <v>18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s="24" customFormat="1" ht="14.25" x14ac:dyDescent="0.2">
      <c r="A240" s="22"/>
      <c r="B240" s="121" t="s">
        <v>6</v>
      </c>
      <c r="C240" s="141">
        <v>21</v>
      </c>
      <c r="D240" s="141">
        <v>14</v>
      </c>
      <c r="E240" s="129">
        <f t="shared" si="29"/>
        <v>35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s="24" customFormat="1" ht="14.25" x14ac:dyDescent="0.2">
      <c r="A241" s="22"/>
      <c r="B241" s="121" t="s">
        <v>7</v>
      </c>
      <c r="C241" s="141">
        <v>63</v>
      </c>
      <c r="D241" s="141">
        <v>19</v>
      </c>
      <c r="E241" s="129">
        <f t="shared" si="29"/>
        <v>82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s="24" customFormat="1" ht="14.25" x14ac:dyDescent="0.2">
      <c r="A242" s="22"/>
      <c r="B242" s="121" t="s">
        <v>8</v>
      </c>
      <c r="C242" s="141">
        <v>76</v>
      </c>
      <c r="D242" s="141">
        <v>19</v>
      </c>
      <c r="E242" s="129">
        <f t="shared" si="29"/>
        <v>95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s="24" customFormat="1" ht="14.25" x14ac:dyDescent="0.2">
      <c r="A243" s="22"/>
      <c r="B243" s="121" t="s">
        <v>9</v>
      </c>
      <c r="C243" s="141">
        <v>107</v>
      </c>
      <c r="D243" s="141">
        <v>24</v>
      </c>
      <c r="E243" s="129">
        <f t="shared" si="29"/>
        <v>131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s="24" customFormat="1" ht="14.25" x14ac:dyDescent="0.2">
      <c r="A244" s="22"/>
      <c r="B244" s="121" t="s">
        <v>10</v>
      </c>
      <c r="C244" s="141">
        <v>116</v>
      </c>
      <c r="D244" s="141">
        <v>55</v>
      </c>
      <c r="E244" s="129">
        <f t="shared" si="29"/>
        <v>171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s="24" customFormat="1" ht="14.25" x14ac:dyDescent="0.2">
      <c r="A245" s="22"/>
      <c r="B245" s="121" t="s">
        <v>11</v>
      </c>
      <c r="C245" s="141">
        <v>158</v>
      </c>
      <c r="D245" s="141">
        <v>85</v>
      </c>
      <c r="E245" s="129">
        <f t="shared" si="29"/>
        <v>243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s="24" customFormat="1" ht="14.25" x14ac:dyDescent="0.2">
      <c r="A246" s="22"/>
      <c r="B246" s="121" t="s">
        <v>12</v>
      </c>
      <c r="C246" s="141">
        <v>228</v>
      </c>
      <c r="D246" s="141">
        <v>111</v>
      </c>
      <c r="E246" s="129">
        <f t="shared" si="29"/>
        <v>339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s="24" customFormat="1" ht="14.25" x14ac:dyDescent="0.2">
      <c r="A247" s="22"/>
      <c r="B247" s="121" t="s">
        <v>13</v>
      </c>
      <c r="C247" s="141">
        <v>334</v>
      </c>
      <c r="D247" s="141">
        <v>155</v>
      </c>
      <c r="E247" s="129">
        <f t="shared" si="29"/>
        <v>489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s="24" customFormat="1" ht="14.25" x14ac:dyDescent="0.2">
      <c r="A248" s="22"/>
      <c r="B248" s="121" t="s">
        <v>14</v>
      </c>
      <c r="C248" s="141">
        <v>388</v>
      </c>
      <c r="D248" s="141">
        <v>205</v>
      </c>
      <c r="E248" s="129">
        <f t="shared" si="29"/>
        <v>593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s="24" customFormat="1" ht="14.25" x14ac:dyDescent="0.2">
      <c r="A249" s="22"/>
      <c r="B249" s="121" t="s">
        <v>15</v>
      </c>
      <c r="C249" s="141">
        <v>442</v>
      </c>
      <c r="D249" s="141">
        <v>262</v>
      </c>
      <c r="E249" s="129">
        <f t="shared" si="29"/>
        <v>704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s="24" customFormat="1" ht="14.25" x14ac:dyDescent="0.2">
      <c r="A250" s="22"/>
      <c r="B250" s="121" t="s">
        <v>16</v>
      </c>
      <c r="C250" s="141">
        <v>432</v>
      </c>
      <c r="D250" s="141">
        <v>270</v>
      </c>
      <c r="E250" s="129">
        <f t="shared" si="29"/>
        <v>702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s="24" customFormat="1" ht="14.25" x14ac:dyDescent="0.2">
      <c r="A251" s="22"/>
      <c r="B251" s="121" t="s">
        <v>17</v>
      </c>
      <c r="C251" s="141">
        <v>430</v>
      </c>
      <c r="D251" s="141">
        <v>322</v>
      </c>
      <c r="E251" s="129">
        <f t="shared" si="29"/>
        <v>752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24" customFormat="1" ht="14.25" x14ac:dyDescent="0.2">
      <c r="A252" s="22"/>
      <c r="B252" s="121" t="s">
        <v>18</v>
      </c>
      <c r="C252" s="141">
        <v>403</v>
      </c>
      <c r="D252" s="141">
        <v>331</v>
      </c>
      <c r="E252" s="129">
        <f t="shared" si="29"/>
        <v>734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24" customFormat="1" ht="14.25" x14ac:dyDescent="0.2">
      <c r="A253" s="22"/>
      <c r="B253" s="121" t="s">
        <v>19</v>
      </c>
      <c r="C253" s="141">
        <v>383</v>
      </c>
      <c r="D253" s="141">
        <v>389</v>
      </c>
      <c r="E253" s="129">
        <f t="shared" si="29"/>
        <v>772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24" customFormat="1" ht="14.25" x14ac:dyDescent="0.2">
      <c r="A254" s="22"/>
      <c r="B254" s="121" t="s">
        <v>20</v>
      </c>
      <c r="C254" s="141">
        <v>412</v>
      </c>
      <c r="D254" s="141">
        <v>467</v>
      </c>
      <c r="E254" s="129">
        <f t="shared" si="29"/>
        <v>879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24" customFormat="1" ht="14.25" x14ac:dyDescent="0.2">
      <c r="A255" s="22"/>
      <c r="B255" s="121" t="s">
        <v>21</v>
      </c>
      <c r="C255" s="141">
        <v>309</v>
      </c>
      <c r="D255" s="141">
        <v>434</v>
      </c>
      <c r="E255" s="129">
        <f t="shared" si="29"/>
        <v>743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24" customFormat="1" ht="14.25" x14ac:dyDescent="0.2">
      <c r="A256" s="22"/>
      <c r="B256" s="122" t="s">
        <v>22</v>
      </c>
      <c r="C256" s="141">
        <v>163</v>
      </c>
      <c r="D256" s="141">
        <v>265</v>
      </c>
      <c r="E256" s="129">
        <f t="shared" si="29"/>
        <v>428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24" customFormat="1" ht="14.25" x14ac:dyDescent="0.2">
      <c r="A257" s="22"/>
      <c r="B257" s="122" t="s">
        <v>23</v>
      </c>
      <c r="C257" s="141">
        <v>40</v>
      </c>
      <c r="D257" s="141">
        <v>75</v>
      </c>
      <c r="E257" s="129">
        <f t="shared" si="29"/>
        <v>115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s="24" customFormat="1" ht="14.25" x14ac:dyDescent="0.2">
      <c r="A258" s="22"/>
      <c r="B258" s="122" t="s">
        <v>3</v>
      </c>
      <c r="C258" s="141">
        <v>13</v>
      </c>
      <c r="D258" s="141">
        <v>29</v>
      </c>
      <c r="E258" s="129">
        <f t="shared" si="29"/>
        <v>42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s="24" customFormat="1" ht="15" x14ac:dyDescent="0.25">
      <c r="A259" s="22"/>
      <c r="B259" s="123" t="s">
        <v>159</v>
      </c>
      <c r="C259" s="124">
        <f>SUM(C237:C258)</f>
        <v>4601</v>
      </c>
      <c r="D259" s="124">
        <f t="shared" ref="D259:E259" si="30">SUM(D237:D258)</f>
        <v>3598</v>
      </c>
      <c r="E259" s="124">
        <f t="shared" si="30"/>
        <v>8199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s="24" customFormat="1" ht="14.25" x14ac:dyDescent="0.2">
      <c r="A260" s="22"/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s="24" customFormat="1" ht="14.25" x14ac:dyDescent="0.2">
      <c r="A261" s="22"/>
      <c r="B261" s="142" t="s">
        <v>278</v>
      </c>
      <c r="C261" s="14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s="24" customFormat="1" ht="14.25" x14ac:dyDescent="0.2">
      <c r="A262" s="22"/>
      <c r="B262" s="142" t="s">
        <v>288</v>
      </c>
      <c r="C262" s="14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s="24" customFormat="1" ht="14.25" x14ac:dyDescent="0.2">
      <c r="A263" s="22"/>
      <c r="B263" s="142" t="s">
        <v>280</v>
      </c>
      <c r="C263" s="14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s="24" customFormat="1" ht="14.25" x14ac:dyDescent="0.2">
      <c r="A264" s="22"/>
      <c r="B264" s="142" t="s">
        <v>289</v>
      </c>
      <c r="C264" s="1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s="24" customFormat="1" ht="14.25" x14ac:dyDescent="0.2">
      <c r="A265" s="22"/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s="24" customFormat="1" ht="14.25" x14ac:dyDescent="0.2">
      <c r="A266" s="22"/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s="24" customFormat="1" ht="14.25" x14ac:dyDescent="0.2">
      <c r="A267" s="22"/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s="24" customFormat="1" ht="14.25" x14ac:dyDescent="0.2">
      <c r="A268" s="22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s="24" customFormat="1" ht="14.25" x14ac:dyDescent="0.2">
      <c r="A269" s="22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s="24" customFormat="1" ht="14.25" x14ac:dyDescent="0.2">
      <c r="A270" s="22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s="24" customFormat="1" ht="14.25" x14ac:dyDescent="0.2">
      <c r="A271" s="22"/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s="24" customFormat="1" ht="14.25" x14ac:dyDescent="0.2">
      <c r="A272" s="22"/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s="24" customFormat="1" ht="14.25" x14ac:dyDescent="0.2">
      <c r="A273" s="22"/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s="24" customFormat="1" ht="14.25" x14ac:dyDescent="0.2">
      <c r="A274" s="22"/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s="24" customFormat="1" ht="14.25" x14ac:dyDescent="0.2">
      <c r="A275" s="22"/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s="24" customFormat="1" ht="14.25" x14ac:dyDescent="0.2">
      <c r="A276" s="22"/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s="24" customFormat="1" ht="14.25" x14ac:dyDescent="0.2">
      <c r="A277" s="22"/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s="24" customFormat="1" ht="14.25" x14ac:dyDescent="0.2">
      <c r="A278" s="22"/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s="24" customFormat="1" ht="14.25" x14ac:dyDescent="0.2">
      <c r="A279" s="22"/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/>
    </row>
    <row r="280" spans="1:16" s="24" customFormat="1" ht="14.25" x14ac:dyDescent="0.2">
      <c r="B280"/>
      <c r="C280"/>
      <c r="D280"/>
      <c r="E280"/>
      <c r="F280"/>
      <c r="G280"/>
      <c r="H280" s="19"/>
      <c r="I280" s="19"/>
      <c r="J280" s="19"/>
      <c r="K280" s="19"/>
      <c r="L280" s="19"/>
      <c r="M280" s="19"/>
      <c r="N280" s="19"/>
      <c r="O280" s="19"/>
      <c r="P280"/>
    </row>
    <row r="281" spans="1:16" s="24" customFormat="1" ht="14.25" x14ac:dyDescent="0.2">
      <c r="B281"/>
      <c r="C281"/>
      <c r="D281"/>
      <c r="E281"/>
      <c r="F281"/>
      <c r="G281"/>
      <c r="H281"/>
      <c r="I281"/>
      <c r="J281"/>
      <c r="K281"/>
      <c r="L281"/>
      <c r="M281" s="19"/>
      <c r="N281" s="19"/>
      <c r="O281" s="19"/>
      <c r="P281"/>
    </row>
    <row r="282" spans="1:16" s="24" customFormat="1" ht="14.25" x14ac:dyDescent="0.2">
      <c r="B282"/>
      <c r="C282"/>
      <c r="D282"/>
      <c r="E282"/>
      <c r="F282"/>
      <c r="G282"/>
      <c r="H282"/>
      <c r="I282"/>
      <c r="J282"/>
      <c r="K282"/>
      <c r="L282"/>
      <c r="M282" s="19"/>
      <c r="N282" s="19"/>
      <c r="O282" s="19"/>
      <c r="P282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6AFA-A226-4D1B-9D25-7FAF1C70AB32}">
  <dimension ref="A1:AP282"/>
  <sheetViews>
    <sheetView showGridLines="0" topLeftCell="A214" workbookViewId="0">
      <selection activeCell="R47" sqref="R47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8.8554687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24" customFormat="1" ht="2.4500000000000002" customHeight="1" x14ac:dyDescent="0.2">
      <c r="A27" s="22"/>
      <c r="B27" s="37"/>
      <c r="C27" s="38"/>
      <c r="D27" s="38"/>
      <c r="E27" s="38"/>
      <c r="F27" s="38"/>
      <c r="G27" s="38"/>
      <c r="H27" s="38"/>
      <c r="I27" s="38"/>
      <c r="J27" s="38"/>
      <c r="K27" s="21"/>
      <c r="L27" s="21"/>
      <c r="M27" s="21"/>
      <c r="N27" s="21"/>
      <c r="O27" s="21"/>
      <c r="P27" s="21"/>
    </row>
    <row r="28" spans="1:42" s="24" customFormat="1" ht="15" x14ac:dyDescent="0.25">
      <c r="A28" s="22"/>
      <c r="B28" s="109" t="s">
        <v>263</v>
      </c>
      <c r="C28" s="110"/>
      <c r="D28" s="110"/>
      <c r="E28" s="110"/>
      <c r="F28" s="38"/>
      <c r="G28" s="38"/>
      <c r="H28" s="38"/>
      <c r="I28" s="38"/>
      <c r="J28" s="38"/>
      <c r="K28" s="21"/>
      <c r="L28" s="21"/>
      <c r="M28" s="21"/>
      <c r="N28" s="21"/>
      <c r="O28" s="21"/>
      <c r="P28" s="21"/>
    </row>
    <row r="29" spans="1:42" s="24" customFormat="1" ht="3.4" customHeight="1" x14ac:dyDescent="0.2">
      <c r="A29" s="22"/>
      <c r="B29" s="37"/>
      <c r="C29" s="38"/>
      <c r="D29" s="38"/>
      <c r="E29" s="38"/>
      <c r="F29" s="38"/>
      <c r="G29" s="38"/>
      <c r="H29" s="38"/>
      <c r="I29" s="38"/>
      <c r="J29" s="38"/>
      <c r="K29" s="21"/>
      <c r="L29" s="21"/>
      <c r="M29" s="21"/>
      <c r="N29" s="21"/>
      <c r="O29" s="21"/>
      <c r="P29" s="21"/>
    </row>
    <row r="30" spans="1:42" s="1" customFormat="1" x14ac:dyDescent="0.2">
      <c r="A30" s="23"/>
      <c r="B30" s="47"/>
      <c r="C30" s="47" t="s">
        <v>40</v>
      </c>
      <c r="D30" s="47" t="s">
        <v>41</v>
      </c>
      <c r="E30" s="47" t="s">
        <v>42</v>
      </c>
      <c r="F30" s="47" t="s">
        <v>43</v>
      </c>
      <c r="G30" s="47" t="s">
        <v>44</v>
      </c>
      <c r="H30" s="47" t="s">
        <v>112</v>
      </c>
      <c r="I30" s="47" t="s">
        <v>45</v>
      </c>
      <c r="J30" s="47" t="s">
        <v>46</v>
      </c>
      <c r="K30" s="47" t="s">
        <v>47</v>
      </c>
      <c r="L30" s="47" t="s">
        <v>48</v>
      </c>
      <c r="M30" s="47" t="s">
        <v>49</v>
      </c>
      <c r="N30" s="47" t="s">
        <v>50</v>
      </c>
      <c r="O30" s="47" t="s">
        <v>51</v>
      </c>
      <c r="P30" s="47" t="s">
        <v>52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ht="14.25" x14ac:dyDescent="0.25">
      <c r="A31" s="23"/>
      <c r="B31" s="73">
        <v>1</v>
      </c>
      <c r="C31" s="73" t="s">
        <v>24</v>
      </c>
      <c r="D31" s="74" t="s">
        <v>0</v>
      </c>
      <c r="E31" s="74" t="s">
        <v>1</v>
      </c>
      <c r="F31" s="75" t="s">
        <v>53</v>
      </c>
      <c r="G31" s="75" t="s">
        <v>54</v>
      </c>
      <c r="H31" s="75" t="s">
        <v>55</v>
      </c>
      <c r="I31" s="74" t="s">
        <v>2</v>
      </c>
      <c r="J31" s="75" t="s">
        <v>56</v>
      </c>
      <c r="K31" s="75" t="s">
        <v>57</v>
      </c>
      <c r="L31" s="74" t="s">
        <v>58</v>
      </c>
      <c r="M31" s="75" t="s">
        <v>59</v>
      </c>
      <c r="N31" s="75" t="s">
        <v>60</v>
      </c>
      <c r="O31" s="74" t="s">
        <v>61</v>
      </c>
      <c r="P31" s="74" t="s">
        <v>62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46" customFormat="1" ht="31.5" x14ac:dyDescent="0.2">
      <c r="A32" s="45"/>
      <c r="B32" s="76"/>
      <c r="C32" s="76"/>
      <c r="D32" s="76"/>
      <c r="E32" s="76"/>
      <c r="F32" s="76" t="s">
        <v>141</v>
      </c>
      <c r="G32" s="76" t="s">
        <v>143</v>
      </c>
      <c r="H32" s="76" t="s">
        <v>142</v>
      </c>
      <c r="I32" s="76" t="s">
        <v>148</v>
      </c>
      <c r="J32" s="76" t="s">
        <v>140</v>
      </c>
      <c r="K32" s="76" t="s">
        <v>149</v>
      </c>
      <c r="L32" s="76" t="s">
        <v>145</v>
      </c>
      <c r="M32" s="76" t="s">
        <v>144</v>
      </c>
      <c r="N32" s="76" t="s">
        <v>146</v>
      </c>
      <c r="O32" s="76" t="s">
        <v>147</v>
      </c>
      <c r="P32" s="76" t="s">
        <v>25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s="5" customFormat="1" ht="12" x14ac:dyDescent="0.2">
      <c r="A33" s="26"/>
      <c r="B33" s="48">
        <v>2</v>
      </c>
      <c r="C33" s="49" t="s">
        <v>63</v>
      </c>
      <c r="D33" s="48">
        <v>0</v>
      </c>
      <c r="E33" s="48">
        <v>1</v>
      </c>
      <c r="F33" s="114">
        <f>E171</f>
        <v>16485</v>
      </c>
      <c r="G33" s="130">
        <f>E237</f>
        <v>94</v>
      </c>
      <c r="H33" s="50">
        <f t="shared" ref="H33:H54" si="0">+G33/F33</f>
        <v>5.7021534728541098E-3</v>
      </c>
      <c r="I33" s="51">
        <v>0.1</v>
      </c>
      <c r="J33" s="50">
        <f t="shared" ref="J33:J54" si="1">+(E33*H33)/(1+E33*(1-I33)*H33)</f>
        <v>5.67303978370027E-3</v>
      </c>
      <c r="K33" s="52">
        <f>1-J33</f>
        <v>0.99432696021629974</v>
      </c>
      <c r="L33" s="53">
        <v>100000</v>
      </c>
      <c r="M33" s="54">
        <f>+L33-L34</f>
        <v>567.30397837002238</v>
      </c>
      <c r="N33" s="53">
        <f>0.1*E33*M33+(L34*E33)</f>
        <v>99489.426419466981</v>
      </c>
      <c r="O33" s="54">
        <f>+O34+N33</f>
        <v>7894843.6372496886</v>
      </c>
      <c r="P33" s="55">
        <f>+O33/L33</f>
        <v>78.948436372496886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3</v>
      </c>
      <c r="C34" s="57" t="s">
        <v>4</v>
      </c>
      <c r="D34" s="56">
        <v>1</v>
      </c>
      <c r="E34" s="56">
        <v>4</v>
      </c>
      <c r="F34" s="114">
        <f>I171+I172+E172+E173</f>
        <v>75835</v>
      </c>
      <c r="G34" s="130">
        <f t="shared" ref="G34:G54" si="2">E238</f>
        <v>34</v>
      </c>
      <c r="H34" s="59">
        <f t="shared" si="0"/>
        <v>4.4834179468583108E-4</v>
      </c>
      <c r="I34" s="60">
        <v>0.4</v>
      </c>
      <c r="J34" s="59">
        <f t="shared" si="1"/>
        <v>1.7914395534046573E-3</v>
      </c>
      <c r="K34" s="61">
        <f t="shared" ref="K34:K53" si="3">1-J34</f>
        <v>0.99820856044659534</v>
      </c>
      <c r="L34" s="62">
        <f>+L33-(L33*J33)</f>
        <v>99432.696021629978</v>
      </c>
      <c r="M34" s="63">
        <f t="shared" ref="M34:M54" si="4">+L34-L35</f>
        <v>178.12766455480596</v>
      </c>
      <c r="N34" s="62">
        <f>0.4*E34*M34+(L35*E34)</f>
        <v>397303.27769158839</v>
      </c>
      <c r="O34" s="63">
        <f t="shared" ref="O34:O54" si="5">+O35+N34</f>
        <v>7795354.2108302219</v>
      </c>
      <c r="P34" s="64">
        <f t="shared" ref="P34:P54" si="6">+O34/L34</f>
        <v>78.398298776234213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4</v>
      </c>
      <c r="C35" s="57" t="s">
        <v>5</v>
      </c>
      <c r="D35" s="56">
        <v>5</v>
      </c>
      <c r="E35" s="56">
        <v>5</v>
      </c>
      <c r="F35" s="114">
        <f>I173+I174+I175+E174+E175</f>
        <v>107552</v>
      </c>
      <c r="G35" s="130">
        <f t="shared" si="2"/>
        <v>23</v>
      </c>
      <c r="H35" s="59">
        <f t="shared" si="0"/>
        <v>2.1385004462957453E-4</v>
      </c>
      <c r="I35" s="60">
        <v>0.5</v>
      </c>
      <c r="J35" s="59">
        <f t="shared" si="1"/>
        <v>1.0686788805821048E-3</v>
      </c>
      <c r="K35" s="61">
        <f t="shared" si="3"/>
        <v>0.99893132111941785</v>
      </c>
      <c r="L35" s="62">
        <f t="shared" ref="L35:L54" si="7">+L34-(L34*J34)</f>
        <v>99254.568357075172</v>
      </c>
      <c r="M35" s="63">
        <f t="shared" si="4"/>
        <v>106.07126100450114</v>
      </c>
      <c r="N35" s="62">
        <f t="shared" ref="N35:N54" si="8">0.5*E35*(L35+L36)</f>
        <v>496007.6636328646</v>
      </c>
      <c r="O35" s="63">
        <f t="shared" si="5"/>
        <v>7398050.9331386331</v>
      </c>
      <c r="P35" s="64">
        <f t="shared" si="6"/>
        <v>74.536125193992419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5</v>
      </c>
      <c r="C36" s="57" t="s">
        <v>6</v>
      </c>
      <c r="D36" s="56">
        <v>10</v>
      </c>
      <c r="E36" s="56">
        <v>5</v>
      </c>
      <c r="F36" s="114">
        <f>E176+E177+E178+I176+I177</f>
        <v>100057</v>
      </c>
      <c r="G36" s="130">
        <f t="shared" si="2"/>
        <v>22</v>
      </c>
      <c r="H36" s="59">
        <f t="shared" si="0"/>
        <v>2.1987467143728075E-4</v>
      </c>
      <c r="I36" s="60">
        <v>0.5</v>
      </c>
      <c r="J36" s="59">
        <f t="shared" si="1"/>
        <v>1.0987693782963082E-3</v>
      </c>
      <c r="K36" s="61">
        <f t="shared" si="3"/>
        <v>0.99890123062170366</v>
      </c>
      <c r="L36" s="62">
        <f t="shared" si="7"/>
        <v>99148.497096070671</v>
      </c>
      <c r="M36" s="63">
        <f t="shared" si="4"/>
        <v>108.94133251326275</v>
      </c>
      <c r="N36" s="62">
        <f t="shared" si="8"/>
        <v>495470.13214907021</v>
      </c>
      <c r="O36" s="63">
        <f t="shared" si="5"/>
        <v>6902043.269505769</v>
      </c>
      <c r="P36" s="64">
        <f t="shared" si="6"/>
        <v>69.613191038266393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6</v>
      </c>
      <c r="C37" s="57" t="s">
        <v>7</v>
      </c>
      <c r="D37" s="56">
        <v>15</v>
      </c>
      <c r="E37" s="56">
        <v>5</v>
      </c>
      <c r="F37" s="114">
        <f>I178+I179+I180+E179+E180</f>
        <v>95515</v>
      </c>
      <c r="G37" s="130">
        <f t="shared" si="2"/>
        <v>77</v>
      </c>
      <c r="H37" s="59">
        <f t="shared" si="0"/>
        <v>8.061561011359472E-4</v>
      </c>
      <c r="I37" s="60">
        <v>0.5</v>
      </c>
      <c r="J37" s="59">
        <f t="shared" si="1"/>
        <v>4.0226732492228924E-3</v>
      </c>
      <c r="K37" s="61">
        <f t="shared" si="3"/>
        <v>0.9959773267507771</v>
      </c>
      <c r="L37" s="62">
        <f t="shared" si="7"/>
        <v>99039.555763557408</v>
      </c>
      <c r="M37" s="63">
        <f t="shared" si="4"/>
        <v>398.4037715849845</v>
      </c>
      <c r="N37" s="62">
        <f t="shared" si="8"/>
        <v>494201.76938882458</v>
      </c>
      <c r="O37" s="63">
        <f t="shared" si="5"/>
        <v>6406573.1373566985</v>
      </c>
      <c r="P37" s="64">
        <f t="shared" si="6"/>
        <v>64.687014071947814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7</v>
      </c>
      <c r="C38" s="57" t="s">
        <v>8</v>
      </c>
      <c r="D38" s="56">
        <v>20</v>
      </c>
      <c r="E38" s="56">
        <v>5</v>
      </c>
      <c r="F38" s="114">
        <f>E181+E182+E183+I181+I182</f>
        <v>110115</v>
      </c>
      <c r="G38" s="130">
        <f t="shared" si="2"/>
        <v>120</v>
      </c>
      <c r="H38" s="59">
        <f t="shared" si="0"/>
        <v>1.0897697861326796E-3</v>
      </c>
      <c r="I38" s="60">
        <v>0.5</v>
      </c>
      <c r="J38" s="59">
        <f t="shared" si="1"/>
        <v>5.4340442874609429E-3</v>
      </c>
      <c r="K38" s="61">
        <f t="shared" si="3"/>
        <v>0.99456595571253903</v>
      </c>
      <c r="L38" s="62">
        <f t="shared" si="7"/>
        <v>98641.151991972423</v>
      </c>
      <c r="M38" s="63">
        <f t="shared" si="4"/>
        <v>536.02038849054952</v>
      </c>
      <c r="N38" s="62">
        <f t="shared" si="8"/>
        <v>491865.70898863574</v>
      </c>
      <c r="O38" s="63">
        <f t="shared" si="5"/>
        <v>5912371.3679678738</v>
      </c>
      <c r="P38" s="64">
        <f t="shared" si="6"/>
        <v>59.938182478333509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8</v>
      </c>
      <c r="C39" s="57" t="s">
        <v>9</v>
      </c>
      <c r="D39" s="56">
        <v>25</v>
      </c>
      <c r="E39" s="56">
        <v>5</v>
      </c>
      <c r="F39" s="114">
        <f>I183+I184+I185+E184+E185</f>
        <v>114455</v>
      </c>
      <c r="G39" s="130">
        <f t="shared" si="2"/>
        <v>125</v>
      </c>
      <c r="H39" s="59">
        <f t="shared" si="0"/>
        <v>1.0921322790616399E-3</v>
      </c>
      <c r="I39" s="60">
        <v>0.5</v>
      </c>
      <c r="J39" s="59">
        <f t="shared" si="1"/>
        <v>5.4457925806521883E-3</v>
      </c>
      <c r="K39" s="61">
        <f t="shared" si="3"/>
        <v>0.99455420741934786</v>
      </c>
      <c r="L39" s="62">
        <f t="shared" si="7"/>
        <v>98105.131603481874</v>
      </c>
      <c r="M39" s="63">
        <f t="shared" si="4"/>
        <v>534.26019781014475</v>
      </c>
      <c r="N39" s="62">
        <f t="shared" si="8"/>
        <v>489190.00752288394</v>
      </c>
      <c r="O39" s="63">
        <f t="shared" si="5"/>
        <v>5420505.658979238</v>
      </c>
      <c r="P39" s="64">
        <f t="shared" si="6"/>
        <v>55.252009455404036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9</v>
      </c>
      <c r="C40" s="57" t="s">
        <v>10</v>
      </c>
      <c r="D40" s="56">
        <v>30</v>
      </c>
      <c r="E40" s="56">
        <v>5</v>
      </c>
      <c r="F40" s="114">
        <f>E186+E187+E188+I186+I187</f>
        <v>115699</v>
      </c>
      <c r="G40" s="130">
        <f t="shared" si="2"/>
        <v>181</v>
      </c>
      <c r="H40" s="59">
        <f t="shared" si="0"/>
        <v>1.5644041867259007E-3</v>
      </c>
      <c r="I40" s="60">
        <v>0.5</v>
      </c>
      <c r="J40" s="59">
        <f t="shared" si="1"/>
        <v>7.7915481074286603E-3</v>
      </c>
      <c r="K40" s="61">
        <f t="shared" si="3"/>
        <v>0.99220845189257134</v>
      </c>
      <c r="L40" s="62">
        <f t="shared" si="7"/>
        <v>97570.871405671729</v>
      </c>
      <c r="M40" s="63">
        <f t="shared" si="4"/>
        <v>760.22813844103075</v>
      </c>
      <c r="N40" s="62">
        <f t="shared" si="8"/>
        <v>485953.78668225603</v>
      </c>
      <c r="O40" s="63">
        <f t="shared" si="5"/>
        <v>4931315.6514563542</v>
      </c>
      <c r="P40" s="64">
        <f t="shared" si="6"/>
        <v>50.54085897166334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10</v>
      </c>
      <c r="C41" s="57" t="s">
        <v>11</v>
      </c>
      <c r="D41" s="56">
        <v>35</v>
      </c>
      <c r="E41" s="56">
        <v>5</v>
      </c>
      <c r="F41" s="114">
        <f>I188+I189+I190+E189+E190</f>
        <v>132931</v>
      </c>
      <c r="G41" s="130">
        <f t="shared" si="2"/>
        <v>263</v>
      </c>
      <c r="H41" s="59">
        <f t="shared" si="0"/>
        <v>1.9784700333255597E-3</v>
      </c>
      <c r="I41" s="60">
        <v>0.5</v>
      </c>
      <c r="J41" s="59">
        <f t="shared" si="1"/>
        <v>9.8436616924360999E-3</v>
      </c>
      <c r="K41" s="61">
        <f t="shared" si="3"/>
        <v>0.99015633830756389</v>
      </c>
      <c r="L41" s="62">
        <f t="shared" si="7"/>
        <v>96810.643267230698</v>
      </c>
      <c r="M41" s="63">
        <f t="shared" si="4"/>
        <v>952.97122054973443</v>
      </c>
      <c r="N41" s="62">
        <f t="shared" si="8"/>
        <v>481670.78828477912</v>
      </c>
      <c r="O41" s="63">
        <f t="shared" si="5"/>
        <v>4445361.8647740977</v>
      </c>
      <c r="P41" s="64">
        <f t="shared" si="6"/>
        <v>45.918111012891103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11</v>
      </c>
      <c r="C42" s="57" t="s">
        <v>12</v>
      </c>
      <c r="D42" s="56">
        <v>40</v>
      </c>
      <c r="E42" s="56">
        <v>5</v>
      </c>
      <c r="F42" s="114">
        <f>E191+E192+E193+I191+I192</f>
        <v>139194</v>
      </c>
      <c r="G42" s="130">
        <f t="shared" si="2"/>
        <v>367</v>
      </c>
      <c r="H42" s="59">
        <f t="shared" si="0"/>
        <v>2.6366078997657944E-3</v>
      </c>
      <c r="I42" s="60">
        <v>0.5</v>
      </c>
      <c r="J42" s="59">
        <f t="shared" si="1"/>
        <v>1.3096712261306175E-2</v>
      </c>
      <c r="K42" s="61">
        <f t="shared" si="3"/>
        <v>0.98690328773869385</v>
      </c>
      <c r="L42" s="62">
        <f t="shared" si="7"/>
        <v>95857.672046680964</v>
      </c>
      <c r="M42" s="63">
        <f t="shared" si="4"/>
        <v>1255.4203488340281</v>
      </c>
      <c r="N42" s="62">
        <f t="shared" si="8"/>
        <v>476149.80936131976</v>
      </c>
      <c r="O42" s="63">
        <f t="shared" si="5"/>
        <v>3963691.0764893182</v>
      </c>
      <c r="P42" s="64">
        <f t="shared" si="6"/>
        <v>41.3497531481786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12</v>
      </c>
      <c r="C43" s="57" t="s">
        <v>13</v>
      </c>
      <c r="D43" s="56">
        <v>45</v>
      </c>
      <c r="E43" s="56">
        <v>5</v>
      </c>
      <c r="F43" s="114">
        <f>I193+I194+I195+E194+E195</f>
        <v>125255</v>
      </c>
      <c r="G43" s="130">
        <f t="shared" si="2"/>
        <v>515</v>
      </c>
      <c r="H43" s="59">
        <f t="shared" si="0"/>
        <v>4.1116123108857934E-3</v>
      </c>
      <c r="I43" s="60">
        <v>0.5</v>
      </c>
      <c r="J43" s="59">
        <f t="shared" si="1"/>
        <v>2.0348894640140665E-2</v>
      </c>
      <c r="K43" s="61">
        <f t="shared" si="3"/>
        <v>0.97965110535985933</v>
      </c>
      <c r="L43" s="62">
        <f t="shared" si="7"/>
        <v>94602.251697846936</v>
      </c>
      <c r="M43" s="63">
        <f t="shared" si="4"/>
        <v>1925.0512525195518</v>
      </c>
      <c r="N43" s="62">
        <f t="shared" si="8"/>
        <v>468198.63035793579</v>
      </c>
      <c r="O43" s="63">
        <f t="shared" si="5"/>
        <v>3487541.2671279982</v>
      </c>
      <c r="P43" s="64">
        <f t="shared" si="6"/>
        <v>36.865309276854894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13</v>
      </c>
      <c r="C44" s="57" t="s">
        <v>14</v>
      </c>
      <c r="D44" s="56">
        <v>50</v>
      </c>
      <c r="E44" s="56">
        <v>5</v>
      </c>
      <c r="F44" s="114">
        <f>E196+E197+E198+I196+I197</f>
        <v>115018</v>
      </c>
      <c r="G44" s="130">
        <f t="shared" si="2"/>
        <v>688</v>
      </c>
      <c r="H44" s="59">
        <f t="shared" si="0"/>
        <v>5.9816724338799141E-3</v>
      </c>
      <c r="I44" s="60">
        <v>0.5</v>
      </c>
      <c r="J44" s="59">
        <f t="shared" si="1"/>
        <v>2.9467696893899158E-2</v>
      </c>
      <c r="K44" s="61">
        <f t="shared" si="3"/>
        <v>0.97053230310610084</v>
      </c>
      <c r="L44" s="62">
        <f t="shared" si="7"/>
        <v>92677.200445327384</v>
      </c>
      <c r="M44" s="63">
        <f t="shared" si="4"/>
        <v>2730.9836516980431</v>
      </c>
      <c r="N44" s="62">
        <f t="shared" si="8"/>
        <v>456558.54309739184</v>
      </c>
      <c r="O44" s="63">
        <f t="shared" si="5"/>
        <v>3019342.6367700621</v>
      </c>
      <c r="P44" s="64">
        <f t="shared" si="6"/>
        <v>32.579130813853709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14</v>
      </c>
      <c r="C45" s="57" t="s">
        <v>15</v>
      </c>
      <c r="D45" s="56">
        <v>55</v>
      </c>
      <c r="E45" s="56">
        <v>5</v>
      </c>
      <c r="F45" s="114">
        <f>I198+I199+I200+E199+E200</f>
        <v>97345</v>
      </c>
      <c r="G45" s="130">
        <f t="shared" si="2"/>
        <v>779</v>
      </c>
      <c r="H45" s="59">
        <f t="shared" si="0"/>
        <v>8.0024654579074431E-3</v>
      </c>
      <c r="I45" s="60">
        <v>0.5</v>
      </c>
      <c r="J45" s="59">
        <f t="shared" si="1"/>
        <v>3.9227534808772065E-2</v>
      </c>
      <c r="K45" s="61">
        <f t="shared" si="3"/>
        <v>0.96077246519122794</v>
      </c>
      <c r="L45" s="62">
        <f t="shared" si="7"/>
        <v>89946.216793629341</v>
      </c>
      <c r="M45" s="63">
        <f t="shared" si="4"/>
        <v>3528.3683501894557</v>
      </c>
      <c r="N45" s="62">
        <f t="shared" si="8"/>
        <v>440910.16309267306</v>
      </c>
      <c r="O45" s="63">
        <f t="shared" si="5"/>
        <v>2562784.0936726704</v>
      </c>
      <c r="P45" s="64">
        <f t="shared" si="6"/>
        <v>28.492405628940091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15</v>
      </c>
      <c r="C46" s="57" t="s">
        <v>16</v>
      </c>
      <c r="D46" s="56">
        <v>60</v>
      </c>
      <c r="E46" s="56">
        <v>5</v>
      </c>
      <c r="F46" s="114">
        <f>E201+E202+E203+I201+I202</f>
        <v>73422</v>
      </c>
      <c r="G46" s="130">
        <f t="shared" si="2"/>
        <v>798</v>
      </c>
      <c r="H46" s="59">
        <f t="shared" si="0"/>
        <v>1.0868676963308E-2</v>
      </c>
      <c r="I46" s="60">
        <v>0.5</v>
      </c>
      <c r="J46" s="59">
        <f t="shared" si="1"/>
        <v>5.2905843510083934E-2</v>
      </c>
      <c r="K46" s="61">
        <f t="shared" si="3"/>
        <v>0.94709415648991602</v>
      </c>
      <c r="L46" s="62">
        <f t="shared" si="7"/>
        <v>86417.848443439885</v>
      </c>
      <c r="M46" s="63">
        <f t="shared" si="4"/>
        <v>4572.0091662267805</v>
      </c>
      <c r="N46" s="62">
        <f t="shared" si="8"/>
        <v>420659.21930163249</v>
      </c>
      <c r="O46" s="63">
        <f t="shared" si="5"/>
        <v>2121873.9305799971</v>
      </c>
      <c r="P46" s="64">
        <f t="shared" si="6"/>
        <v>24.55365377406676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16</v>
      </c>
      <c r="C47" s="57" t="s">
        <v>17</v>
      </c>
      <c r="D47" s="56">
        <v>65</v>
      </c>
      <c r="E47" s="56">
        <v>5</v>
      </c>
      <c r="F47" s="114">
        <f>I203+I204+I205+E204+E205</f>
        <v>53176</v>
      </c>
      <c r="G47" s="130">
        <f t="shared" si="2"/>
        <v>890</v>
      </c>
      <c r="H47" s="59">
        <f t="shared" si="0"/>
        <v>1.6736873777644049E-2</v>
      </c>
      <c r="I47" s="60">
        <v>0.5</v>
      </c>
      <c r="J47" s="59">
        <f t="shared" si="1"/>
        <v>8.0323459865345379E-2</v>
      </c>
      <c r="K47" s="61">
        <f t="shared" si="3"/>
        <v>0.91967654013465461</v>
      </c>
      <c r="L47" s="62">
        <f t="shared" si="7"/>
        <v>81845.839277213105</v>
      </c>
      <c r="M47" s="63">
        <f t="shared" si="4"/>
        <v>6574.1409863287408</v>
      </c>
      <c r="N47" s="62">
        <f t="shared" si="8"/>
        <v>392793.84392024367</v>
      </c>
      <c r="O47" s="63">
        <f t="shared" si="5"/>
        <v>1701214.7112783648</v>
      </c>
      <c r="P47" s="64">
        <f t="shared" si="6"/>
        <v>20.78559797665859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17</v>
      </c>
      <c r="C48" s="57" t="s">
        <v>18</v>
      </c>
      <c r="D48" s="56">
        <v>70</v>
      </c>
      <c r="E48" s="56">
        <v>5</v>
      </c>
      <c r="F48" s="114">
        <f>E206+E207+E208+I206+I207</f>
        <v>37054</v>
      </c>
      <c r="G48" s="130">
        <f t="shared" si="2"/>
        <v>765</v>
      </c>
      <c r="H48" s="59">
        <f t="shared" si="0"/>
        <v>2.0645544340691963E-2</v>
      </c>
      <c r="I48" s="60">
        <v>0.5</v>
      </c>
      <c r="J48" s="59">
        <f t="shared" si="1"/>
        <v>9.8161241066043917E-2</v>
      </c>
      <c r="K48" s="61">
        <f t="shared" si="3"/>
        <v>0.90183875893395604</v>
      </c>
      <c r="L48" s="62">
        <f t="shared" si="7"/>
        <v>75271.698290884364</v>
      </c>
      <c r="M48" s="63">
        <f t="shared" si="4"/>
        <v>7388.7633213820227</v>
      </c>
      <c r="N48" s="62">
        <f t="shared" si="8"/>
        <v>357886.58315096679</v>
      </c>
      <c r="O48" s="63">
        <f t="shared" si="5"/>
        <v>1308420.8673581211</v>
      </c>
      <c r="P48" s="64">
        <f t="shared" si="6"/>
        <v>17.382640448761801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18</v>
      </c>
      <c r="C49" s="57" t="s">
        <v>19</v>
      </c>
      <c r="D49" s="56">
        <v>75</v>
      </c>
      <c r="E49" s="56">
        <v>5</v>
      </c>
      <c r="F49" s="114">
        <f>I208+I209+I210+E209+E210</f>
        <v>24528</v>
      </c>
      <c r="G49" s="130">
        <f t="shared" si="2"/>
        <v>846</v>
      </c>
      <c r="H49" s="59">
        <f t="shared" si="0"/>
        <v>3.4491193737769078E-2</v>
      </c>
      <c r="I49" s="60">
        <v>0.5</v>
      </c>
      <c r="J49" s="59">
        <f t="shared" si="1"/>
        <v>0.15876590474045715</v>
      </c>
      <c r="K49" s="61">
        <f t="shared" si="3"/>
        <v>0.84123409525954285</v>
      </c>
      <c r="L49" s="62">
        <f t="shared" si="7"/>
        <v>67882.934969502341</v>
      </c>
      <c r="M49" s="63">
        <f t="shared" si="4"/>
        <v>10777.49558687066</v>
      </c>
      <c r="N49" s="62">
        <f t="shared" si="8"/>
        <v>312470.93588033505</v>
      </c>
      <c r="O49" s="63">
        <f t="shared" si="5"/>
        <v>950534.28420715418</v>
      </c>
      <c r="P49" s="64">
        <f t="shared" si="6"/>
        <v>14.002551372214523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19</v>
      </c>
      <c r="C50" s="57" t="s">
        <v>20</v>
      </c>
      <c r="D50" s="56">
        <v>80</v>
      </c>
      <c r="E50" s="56">
        <v>5</v>
      </c>
      <c r="F50" s="114">
        <f>E211+E212+E213+I211+I212</f>
        <v>16843</v>
      </c>
      <c r="G50" s="130">
        <f t="shared" si="2"/>
        <v>945</v>
      </c>
      <c r="H50" s="59">
        <f t="shared" si="0"/>
        <v>5.6106394347800272E-2</v>
      </c>
      <c r="I50" s="60">
        <v>0.5</v>
      </c>
      <c r="J50" s="59">
        <f t="shared" si="1"/>
        <v>0.24602327458280182</v>
      </c>
      <c r="K50" s="61">
        <f t="shared" si="3"/>
        <v>0.75397672541719818</v>
      </c>
      <c r="L50" s="62">
        <f t="shared" si="7"/>
        <v>57105.439382631681</v>
      </c>
      <c r="M50" s="63">
        <f t="shared" si="4"/>
        <v>14049.267193404739</v>
      </c>
      <c r="N50" s="62">
        <f t="shared" si="8"/>
        <v>250404.02892964656</v>
      </c>
      <c r="O50" s="63">
        <f t="shared" si="5"/>
        <v>638063.34832681913</v>
      </c>
      <c r="P50" s="64">
        <f t="shared" si="6"/>
        <v>11.173425075175636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56">
        <v>20</v>
      </c>
      <c r="C51" s="57" t="s">
        <v>21</v>
      </c>
      <c r="D51" s="56">
        <v>85</v>
      </c>
      <c r="E51" s="56">
        <v>5</v>
      </c>
      <c r="F51" s="114">
        <f>I213+I214+I215+E214+E215</f>
        <v>9654</v>
      </c>
      <c r="G51" s="130">
        <f t="shared" si="2"/>
        <v>790</v>
      </c>
      <c r="H51" s="59">
        <f t="shared" si="0"/>
        <v>8.1831365237207382E-2</v>
      </c>
      <c r="I51" s="60">
        <v>0.5</v>
      </c>
      <c r="J51" s="59">
        <f t="shared" si="1"/>
        <v>0.3396680712013071</v>
      </c>
      <c r="K51" s="61">
        <f t="shared" si="3"/>
        <v>0.66033192879869285</v>
      </c>
      <c r="L51" s="62">
        <f t="shared" si="7"/>
        <v>43056.172189226942</v>
      </c>
      <c r="M51" s="63">
        <f t="shared" si="4"/>
        <v>14624.806960826078</v>
      </c>
      <c r="N51" s="62">
        <f t="shared" si="8"/>
        <v>178718.84354406953</v>
      </c>
      <c r="O51" s="63">
        <f t="shared" si="5"/>
        <v>387659.31939717254</v>
      </c>
      <c r="P51" s="64">
        <f t="shared" si="6"/>
        <v>9.0035713740054337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5" customFormat="1" ht="12" x14ac:dyDescent="0.2">
      <c r="A52" s="26"/>
      <c r="B52" s="56">
        <v>21</v>
      </c>
      <c r="C52" s="56" t="s">
        <v>22</v>
      </c>
      <c r="D52" s="56">
        <v>90</v>
      </c>
      <c r="E52" s="56">
        <v>5</v>
      </c>
      <c r="F52" s="58">
        <f>E216+E217+E218+I216+I217</f>
        <v>4292</v>
      </c>
      <c r="G52" s="130">
        <f t="shared" si="2"/>
        <v>431</v>
      </c>
      <c r="H52" s="59">
        <f t="shared" si="0"/>
        <v>0.10041938490214353</v>
      </c>
      <c r="I52" s="60">
        <v>0.5</v>
      </c>
      <c r="J52" s="59">
        <f t="shared" si="1"/>
        <v>0.40134090697457864</v>
      </c>
      <c r="K52" s="61">
        <f t="shared" si="3"/>
        <v>0.59865909302542142</v>
      </c>
      <c r="L52" s="62">
        <f t="shared" si="7"/>
        <v>28431.365228400864</v>
      </c>
      <c r="M52" s="63">
        <f t="shared" si="4"/>
        <v>11410.6699072919</v>
      </c>
      <c r="N52" s="62">
        <f t="shared" si="8"/>
        <v>113630.15137377457</v>
      </c>
      <c r="O52" s="63">
        <f t="shared" si="5"/>
        <v>208940.47585310298</v>
      </c>
      <c r="P52" s="64">
        <f t="shared" si="6"/>
        <v>7.3489427670672196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s="5" customFormat="1" ht="12" x14ac:dyDescent="0.2">
      <c r="A53" s="26"/>
      <c r="B53" s="56">
        <v>22</v>
      </c>
      <c r="C53" s="56" t="s">
        <v>23</v>
      </c>
      <c r="D53" s="56">
        <v>95</v>
      </c>
      <c r="E53" s="56">
        <v>5</v>
      </c>
      <c r="F53" s="58">
        <f>I218+I219+I220+E219+E220</f>
        <v>1609</v>
      </c>
      <c r="G53" s="130">
        <f t="shared" si="2"/>
        <v>151</v>
      </c>
      <c r="H53" s="59">
        <f t="shared" si="0"/>
        <v>9.384711000621504E-2</v>
      </c>
      <c r="I53" s="60">
        <v>0.5</v>
      </c>
      <c r="J53" s="59">
        <f t="shared" si="1"/>
        <v>0.38006544173168888</v>
      </c>
      <c r="K53" s="61">
        <f t="shared" si="3"/>
        <v>0.61993455826831112</v>
      </c>
      <c r="L53" s="62">
        <f t="shared" si="7"/>
        <v>17020.695321108964</v>
      </c>
      <c r="M53" s="63">
        <f t="shared" si="4"/>
        <v>6468.9780857977676</v>
      </c>
      <c r="N53" s="62">
        <f t="shared" si="8"/>
        <v>68931.031391050405</v>
      </c>
      <c r="O53" s="63">
        <f t="shared" si="5"/>
        <v>95310.324479328396</v>
      </c>
      <c r="P53" s="64">
        <f t="shared" si="6"/>
        <v>5.5996727913415558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s="5" customFormat="1" ht="12" x14ac:dyDescent="0.2">
      <c r="A54" s="26"/>
      <c r="B54" s="65">
        <v>23</v>
      </c>
      <c r="C54" s="65" t="s">
        <v>3</v>
      </c>
      <c r="D54" s="65" t="s">
        <v>3</v>
      </c>
      <c r="E54" s="65">
        <v>5</v>
      </c>
      <c r="F54" s="66">
        <f>E221+I221</f>
        <v>851</v>
      </c>
      <c r="G54" s="130">
        <f t="shared" si="2"/>
        <v>33</v>
      </c>
      <c r="H54" s="67">
        <f t="shared" si="0"/>
        <v>3.8777908343125736E-2</v>
      </c>
      <c r="I54" s="68">
        <v>0.5</v>
      </c>
      <c r="J54" s="67">
        <f t="shared" si="1"/>
        <v>0.17675415104445633</v>
      </c>
      <c r="K54" s="69">
        <f>1-J54</f>
        <v>0.82324584895554365</v>
      </c>
      <c r="L54" s="70">
        <f t="shared" si="7"/>
        <v>10551.717235311196</v>
      </c>
      <c r="M54" s="71">
        <f t="shared" si="4"/>
        <v>10551.717235311196</v>
      </c>
      <c r="N54" s="70">
        <f t="shared" si="8"/>
        <v>26379.293088277991</v>
      </c>
      <c r="O54" s="71">
        <f t="shared" si="5"/>
        <v>26379.293088277991</v>
      </c>
      <c r="P54" s="72">
        <f t="shared" si="6"/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s="24" customFormat="1" ht="14.25" x14ac:dyDescent="0.2">
      <c r="A55" s="22"/>
      <c r="B55" s="22"/>
      <c r="C55" s="22"/>
      <c r="D55" s="22"/>
      <c r="E55" s="22"/>
      <c r="F55" s="108">
        <f>SUM(F33:F54)</f>
        <v>1566885</v>
      </c>
      <c r="G55" s="108">
        <f>SUM(G33:G54)</f>
        <v>8937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42" s="24" customFormat="1" ht="14.25" x14ac:dyDescent="0.2">
      <c r="A56" s="22"/>
      <c r="B56" s="22"/>
      <c r="C56" s="22"/>
      <c r="D56" s="22"/>
      <c r="E56" s="22"/>
      <c r="F56" s="103"/>
      <c r="G56" s="103"/>
      <c r="H56" s="22"/>
      <c r="I56" s="22"/>
      <c r="J56" s="22"/>
      <c r="K56" s="22"/>
      <c r="L56" s="22"/>
      <c r="M56" s="22"/>
      <c r="N56" s="22"/>
      <c r="O56" s="22"/>
      <c r="P56" s="22"/>
    </row>
    <row r="57" spans="1:42" s="24" customFormat="1" ht="15" x14ac:dyDescent="0.25">
      <c r="A57" s="22"/>
      <c r="B57" s="109" t="s">
        <v>265</v>
      </c>
      <c r="C57" s="110"/>
      <c r="D57" s="110"/>
      <c r="E57" s="110"/>
      <c r="F57" s="103"/>
      <c r="G57" s="103"/>
      <c r="H57" s="22"/>
      <c r="I57" s="22"/>
      <c r="J57" s="22"/>
      <c r="K57" s="22"/>
      <c r="L57" s="22"/>
      <c r="M57" s="22"/>
      <c r="N57" s="22"/>
      <c r="O57" s="22"/>
      <c r="P57" s="22"/>
    </row>
    <row r="58" spans="1:42" s="24" customFormat="1" ht="5.0999999999999996" customHeight="1" x14ac:dyDescent="0.2">
      <c r="A58" s="22"/>
      <c r="B58" s="22"/>
      <c r="C58" s="22"/>
      <c r="D58" s="22"/>
      <c r="E58" s="22"/>
      <c r="F58" s="103"/>
      <c r="G58" s="103"/>
      <c r="H58" s="22"/>
      <c r="I58" s="22"/>
      <c r="J58" s="22"/>
      <c r="K58" s="22"/>
      <c r="L58" s="22"/>
      <c r="M58" s="22"/>
      <c r="N58" s="22"/>
      <c r="O58" s="22"/>
      <c r="P58" s="22"/>
    </row>
    <row r="59" spans="1:42" s="24" customFormat="1" ht="14.25" x14ac:dyDescent="0.2">
      <c r="A59" s="22"/>
      <c r="B59" s="47"/>
      <c r="C59" s="47" t="s">
        <v>40</v>
      </c>
      <c r="D59" s="47" t="s">
        <v>41</v>
      </c>
      <c r="E59" s="47" t="s">
        <v>42</v>
      </c>
      <c r="F59" s="47" t="s">
        <v>43</v>
      </c>
      <c r="G59" s="47" t="s">
        <v>44</v>
      </c>
      <c r="H59" s="47" t="s">
        <v>112</v>
      </c>
      <c r="I59" s="47" t="s">
        <v>45</v>
      </c>
      <c r="J59" s="47" t="s">
        <v>46</v>
      </c>
      <c r="K59" s="47" t="s">
        <v>47</v>
      </c>
      <c r="L59" s="47" t="s">
        <v>48</v>
      </c>
      <c r="M59" s="47" t="s">
        <v>49</v>
      </c>
      <c r="N59" s="47" t="s">
        <v>50</v>
      </c>
      <c r="O59" s="47" t="s">
        <v>51</v>
      </c>
      <c r="P59" s="47" t="s">
        <v>52</v>
      </c>
    </row>
    <row r="60" spans="1:42" s="24" customFormat="1" ht="15" x14ac:dyDescent="0.25">
      <c r="A60" s="22"/>
      <c r="B60" s="73">
        <v>1</v>
      </c>
      <c r="C60" s="73" t="s">
        <v>24</v>
      </c>
      <c r="D60" s="74" t="s">
        <v>0</v>
      </c>
      <c r="E60" s="74" t="s">
        <v>1</v>
      </c>
      <c r="F60" s="75" t="s">
        <v>53</v>
      </c>
      <c r="G60" s="75" t="s">
        <v>54</v>
      </c>
      <c r="H60" s="75" t="s">
        <v>55</v>
      </c>
      <c r="I60" s="74" t="s">
        <v>2</v>
      </c>
      <c r="J60" s="75" t="s">
        <v>56</v>
      </c>
      <c r="K60" s="75" t="s">
        <v>57</v>
      </c>
      <c r="L60" s="74" t="s">
        <v>58</v>
      </c>
      <c r="M60" s="75" t="s">
        <v>59</v>
      </c>
      <c r="N60" s="75" t="s">
        <v>60</v>
      </c>
      <c r="O60" s="74" t="s">
        <v>61</v>
      </c>
      <c r="P60" s="74" t="s">
        <v>62</v>
      </c>
    </row>
    <row r="61" spans="1:42" s="24" customFormat="1" ht="31.5" x14ac:dyDescent="0.2">
      <c r="A61" s="22"/>
      <c r="B61" s="76"/>
      <c r="C61" s="76"/>
      <c r="D61" s="76"/>
      <c r="E61" s="76"/>
      <c r="F61" s="76" t="s">
        <v>141</v>
      </c>
      <c r="G61" s="76" t="s">
        <v>143</v>
      </c>
      <c r="H61" s="76" t="s">
        <v>142</v>
      </c>
      <c r="I61" s="76" t="s">
        <v>148</v>
      </c>
      <c r="J61" s="76" t="s">
        <v>140</v>
      </c>
      <c r="K61" s="76" t="s">
        <v>149</v>
      </c>
      <c r="L61" s="76" t="s">
        <v>145</v>
      </c>
      <c r="M61" s="76" t="s">
        <v>144</v>
      </c>
      <c r="N61" s="76" t="s">
        <v>146</v>
      </c>
      <c r="O61" s="76" t="s">
        <v>147</v>
      </c>
      <c r="P61" s="76" t="s">
        <v>25</v>
      </c>
    </row>
    <row r="62" spans="1:42" s="24" customFormat="1" ht="14.25" x14ac:dyDescent="0.2">
      <c r="A62" s="22"/>
      <c r="B62" s="48">
        <v>2</v>
      </c>
      <c r="C62" s="49" t="s">
        <v>63</v>
      </c>
      <c r="D62" s="48">
        <v>0</v>
      </c>
      <c r="E62" s="48">
        <v>1</v>
      </c>
      <c r="F62" s="114">
        <f>C171</f>
        <v>8546</v>
      </c>
      <c r="G62" s="130">
        <f>C237</f>
        <v>49</v>
      </c>
      <c r="H62" s="50">
        <f t="shared" ref="H62:H83" si="9">+G62/F62</f>
        <v>5.7336765738357125E-3</v>
      </c>
      <c r="I62" s="51">
        <v>0.1</v>
      </c>
      <c r="J62" s="50">
        <f t="shared" ref="J62:J83" si="10">+(E62*H62)/(1+E62*(1-I62)*H62)</f>
        <v>5.7042409285107268E-3</v>
      </c>
      <c r="K62" s="52">
        <f>1-J62</f>
        <v>0.99429575907148926</v>
      </c>
      <c r="L62" s="53">
        <v>100000</v>
      </c>
      <c r="M62" s="54">
        <f>+L62-L63</f>
        <v>570.42409285106987</v>
      </c>
      <c r="N62" s="53">
        <f>0.1*E62*M62+(L63*E62)</f>
        <v>99486.618316434033</v>
      </c>
      <c r="O62" s="54">
        <f>+O63+N62</f>
        <v>7573508.880054703</v>
      </c>
      <c r="P62" s="55">
        <f>+O62/L62</f>
        <v>75.735088800547032</v>
      </c>
    </row>
    <row r="63" spans="1:42" s="24" customFormat="1" ht="14.25" x14ac:dyDescent="0.2">
      <c r="A63" s="22"/>
      <c r="B63" s="56">
        <v>3</v>
      </c>
      <c r="C63" s="57" t="s">
        <v>4</v>
      </c>
      <c r="D63" s="56">
        <v>1</v>
      </c>
      <c r="E63" s="56">
        <v>4</v>
      </c>
      <c r="F63" s="114">
        <f>G171+G172+C172+C173</f>
        <v>38993</v>
      </c>
      <c r="G63" s="130">
        <f t="shared" ref="G63:G83" si="11">C238</f>
        <v>18</v>
      </c>
      <c r="H63" s="59">
        <f t="shared" si="9"/>
        <v>4.6162131664657761E-4</v>
      </c>
      <c r="I63" s="60">
        <v>0.4</v>
      </c>
      <c r="J63" s="59">
        <f t="shared" si="10"/>
        <v>1.8444418257924696E-3</v>
      </c>
      <c r="K63" s="61">
        <f t="shared" ref="K63:K82" si="12">1-J63</f>
        <v>0.99815555817420754</v>
      </c>
      <c r="L63" s="62">
        <f>+L62-(L62*J62)</f>
        <v>99429.57590714893</v>
      </c>
      <c r="M63" s="63">
        <f t="shared" ref="M63:M83" si="13">+L63-L64</f>
        <v>183.39206852395728</v>
      </c>
      <c r="N63" s="62">
        <f>0.4*E63*M63+(L64*E63)</f>
        <v>397278.16266413825</v>
      </c>
      <c r="O63" s="63">
        <f t="shared" ref="O63:O83" si="14">+O64+N63</f>
        <v>7474022.2617382687</v>
      </c>
      <c r="P63" s="64">
        <f t="shared" ref="P63:P83" si="15">+O63/L63</f>
        <v>75.169004730723088</v>
      </c>
    </row>
    <row r="64" spans="1:42" s="24" customFormat="1" ht="14.25" x14ac:dyDescent="0.2">
      <c r="A64" s="22"/>
      <c r="B64" s="56">
        <v>4</v>
      </c>
      <c r="C64" s="57" t="s">
        <v>5</v>
      </c>
      <c r="D64" s="56">
        <v>5</v>
      </c>
      <c r="E64" s="56">
        <v>5</v>
      </c>
      <c r="F64" s="114">
        <f>G173+G174+G175+C174+C175</f>
        <v>55563</v>
      </c>
      <c r="G64" s="130">
        <f t="shared" si="11"/>
        <v>12</v>
      </c>
      <c r="H64" s="59">
        <f t="shared" si="9"/>
        <v>2.1597105987797635E-4</v>
      </c>
      <c r="I64" s="60">
        <v>0.5</v>
      </c>
      <c r="J64" s="59">
        <f t="shared" si="10"/>
        <v>1.0792725702876262E-3</v>
      </c>
      <c r="K64" s="61">
        <f t="shared" si="12"/>
        <v>0.99892072742971239</v>
      </c>
      <c r="L64" s="62">
        <f t="shared" ref="L64:L83" si="16">+L63-(L63*J63)</f>
        <v>99246.183838624973</v>
      </c>
      <c r="M64" s="63">
        <f t="shared" si="13"/>
        <v>107.11368392275472</v>
      </c>
      <c r="N64" s="62">
        <f t="shared" ref="N64:N83" si="17">0.5*E64*(L64+L65)</f>
        <v>495963.13498331804</v>
      </c>
      <c r="O64" s="63">
        <f t="shared" si="14"/>
        <v>7076744.0990741299</v>
      </c>
      <c r="P64" s="64">
        <f t="shared" si="15"/>
        <v>71.304949221835756</v>
      </c>
    </row>
    <row r="65" spans="1:16" s="24" customFormat="1" ht="14.25" x14ac:dyDescent="0.2">
      <c r="A65" s="22"/>
      <c r="B65" s="56">
        <v>5</v>
      </c>
      <c r="C65" s="57" t="s">
        <v>6</v>
      </c>
      <c r="D65" s="56">
        <v>10</v>
      </c>
      <c r="E65" s="56">
        <v>5</v>
      </c>
      <c r="F65" s="114">
        <f>C176+C177+C178+G176+G177</f>
        <v>51314</v>
      </c>
      <c r="G65" s="130">
        <f t="shared" si="11"/>
        <v>18</v>
      </c>
      <c r="H65" s="59">
        <f t="shared" si="9"/>
        <v>3.5078146314845848E-4</v>
      </c>
      <c r="I65" s="60">
        <v>0.5</v>
      </c>
      <c r="J65" s="59">
        <f t="shared" si="10"/>
        <v>1.7523705679627717E-3</v>
      </c>
      <c r="K65" s="61">
        <f t="shared" si="12"/>
        <v>0.99824762943203726</v>
      </c>
      <c r="L65" s="62">
        <f t="shared" si="16"/>
        <v>99139.070154702218</v>
      </c>
      <c r="M65" s="63">
        <f t="shared" si="13"/>
        <v>173.72838867429527</v>
      </c>
      <c r="N65" s="62">
        <f t="shared" si="17"/>
        <v>495261.02980182535</v>
      </c>
      <c r="O65" s="63">
        <f t="shared" si="14"/>
        <v>6580780.964090812</v>
      </c>
      <c r="P65" s="64">
        <f t="shared" si="15"/>
        <v>66.379288748843308</v>
      </c>
    </row>
    <row r="66" spans="1:16" s="24" customFormat="1" ht="14.25" x14ac:dyDescent="0.2">
      <c r="A66" s="22"/>
      <c r="B66" s="56">
        <v>6</v>
      </c>
      <c r="C66" s="57" t="s">
        <v>7</v>
      </c>
      <c r="D66" s="56">
        <v>15</v>
      </c>
      <c r="E66" s="56">
        <v>5</v>
      </c>
      <c r="F66" s="114">
        <f>G178+G179+G180+C179+C180</f>
        <v>48743</v>
      </c>
      <c r="G66" s="130">
        <f t="shared" si="11"/>
        <v>56</v>
      </c>
      <c r="H66" s="59">
        <f t="shared" si="9"/>
        <v>1.1488829165213466E-3</v>
      </c>
      <c r="I66" s="60">
        <v>0.5</v>
      </c>
      <c r="J66" s="59">
        <f t="shared" si="10"/>
        <v>5.7279626864144995E-3</v>
      </c>
      <c r="K66" s="61">
        <f t="shared" si="12"/>
        <v>0.99427203731358549</v>
      </c>
      <c r="L66" s="62">
        <f t="shared" si="16"/>
        <v>98965.341766027923</v>
      </c>
      <c r="M66" s="63">
        <f t="shared" si="13"/>
        <v>566.86978488406749</v>
      </c>
      <c r="N66" s="62">
        <f t="shared" si="17"/>
        <v>493409.53436792945</v>
      </c>
      <c r="O66" s="63">
        <f t="shared" si="14"/>
        <v>6085519.934288987</v>
      </c>
      <c r="P66" s="64">
        <f t="shared" si="15"/>
        <v>61.491425439385267</v>
      </c>
    </row>
    <row r="67" spans="1:16" s="24" customFormat="1" ht="14.25" x14ac:dyDescent="0.2">
      <c r="A67" s="22"/>
      <c r="B67" s="56">
        <v>7</v>
      </c>
      <c r="C67" s="57" t="s">
        <v>8</v>
      </c>
      <c r="D67" s="56">
        <v>20</v>
      </c>
      <c r="E67" s="56">
        <v>5</v>
      </c>
      <c r="F67" s="114">
        <f>C181+C182+C183+G181+G182</f>
        <v>59743</v>
      </c>
      <c r="G67" s="130">
        <f t="shared" si="11"/>
        <v>89</v>
      </c>
      <c r="H67" s="59">
        <f t="shared" si="9"/>
        <v>1.489714276149507E-3</v>
      </c>
      <c r="I67" s="60">
        <v>0.5</v>
      </c>
      <c r="J67" s="59">
        <f t="shared" si="10"/>
        <v>7.420933703546205E-3</v>
      </c>
      <c r="K67" s="61">
        <f t="shared" si="12"/>
        <v>0.99257906629645376</v>
      </c>
      <c r="L67" s="62">
        <f t="shared" si="16"/>
        <v>98398.471981143855</v>
      </c>
      <c r="M67" s="63">
        <f t="shared" si="13"/>
        <v>730.20853710231313</v>
      </c>
      <c r="N67" s="62">
        <f t="shared" si="17"/>
        <v>490166.83856296353</v>
      </c>
      <c r="O67" s="63">
        <f t="shared" si="14"/>
        <v>5592110.3999210577</v>
      </c>
      <c r="P67" s="64">
        <f t="shared" si="15"/>
        <v>56.831272755868369</v>
      </c>
    </row>
    <row r="68" spans="1:16" s="24" customFormat="1" ht="14.25" x14ac:dyDescent="0.2">
      <c r="A68" s="22"/>
      <c r="B68" s="56">
        <v>8</v>
      </c>
      <c r="C68" s="57" t="s">
        <v>9</v>
      </c>
      <c r="D68" s="56">
        <v>25</v>
      </c>
      <c r="E68" s="56">
        <v>5</v>
      </c>
      <c r="F68" s="114">
        <f>G183+G184+G185+C184+C185</f>
        <v>57932</v>
      </c>
      <c r="G68" s="130">
        <f t="shared" si="11"/>
        <v>86</v>
      </c>
      <c r="H68" s="59">
        <f t="shared" si="9"/>
        <v>1.4844990678726784E-3</v>
      </c>
      <c r="I68" s="60">
        <v>0.5</v>
      </c>
      <c r="J68" s="59">
        <f t="shared" si="10"/>
        <v>7.3950504755189439E-3</v>
      </c>
      <c r="K68" s="61">
        <f t="shared" si="12"/>
        <v>0.99260494952448108</v>
      </c>
      <c r="L68" s="62">
        <f t="shared" si="16"/>
        <v>97668.263444041542</v>
      </c>
      <c r="M68" s="63">
        <f t="shared" si="13"/>
        <v>722.26173802497215</v>
      </c>
      <c r="N68" s="62">
        <f t="shared" si="17"/>
        <v>486535.66287514527</v>
      </c>
      <c r="O68" s="63">
        <f t="shared" si="14"/>
        <v>5101943.5613580942</v>
      </c>
      <c r="P68" s="64">
        <f t="shared" si="15"/>
        <v>52.23747593588805</v>
      </c>
    </row>
    <row r="69" spans="1:16" s="24" customFormat="1" ht="14.25" x14ac:dyDescent="0.2">
      <c r="A69" s="22"/>
      <c r="B69" s="56">
        <v>9</v>
      </c>
      <c r="C69" s="57" t="s">
        <v>10</v>
      </c>
      <c r="D69" s="56">
        <v>30</v>
      </c>
      <c r="E69" s="56">
        <v>5</v>
      </c>
      <c r="F69" s="114">
        <f>C186+C187+C188+G186+G187</f>
        <v>56897</v>
      </c>
      <c r="G69" s="130">
        <f t="shared" si="11"/>
        <v>113</v>
      </c>
      <c r="H69" s="59">
        <f t="shared" si="9"/>
        <v>1.9860449584336607E-3</v>
      </c>
      <c r="I69" s="60">
        <v>0.5</v>
      </c>
      <c r="J69" s="59">
        <f t="shared" si="10"/>
        <v>9.8811637037749551E-3</v>
      </c>
      <c r="K69" s="61">
        <f t="shared" si="12"/>
        <v>0.99011883629622499</v>
      </c>
      <c r="L69" s="62">
        <f t="shared" si="16"/>
        <v>96946.00170601657</v>
      </c>
      <c r="M69" s="63">
        <f t="shared" si="13"/>
        <v>957.93931328359758</v>
      </c>
      <c r="N69" s="62">
        <f t="shared" si="17"/>
        <v>482335.16024687386</v>
      </c>
      <c r="O69" s="63">
        <f t="shared" si="14"/>
        <v>4615407.8984829485</v>
      </c>
      <c r="P69" s="64">
        <f t="shared" si="15"/>
        <v>47.608027327201384</v>
      </c>
    </row>
    <row r="70" spans="1:16" s="24" customFormat="1" ht="14.25" x14ac:dyDescent="0.2">
      <c r="A70" s="22"/>
      <c r="B70" s="56">
        <v>10</v>
      </c>
      <c r="C70" s="57" t="s">
        <v>11</v>
      </c>
      <c r="D70" s="56">
        <v>35</v>
      </c>
      <c r="E70" s="56">
        <v>5</v>
      </c>
      <c r="F70" s="114">
        <f>G188+G189+C189+C190+G190</f>
        <v>64119</v>
      </c>
      <c r="G70" s="130">
        <f t="shared" si="11"/>
        <v>182</v>
      </c>
      <c r="H70" s="59">
        <f t="shared" si="9"/>
        <v>2.8384722157238883E-3</v>
      </c>
      <c r="I70" s="60">
        <v>0.5</v>
      </c>
      <c r="J70" s="59">
        <f t="shared" si="10"/>
        <v>1.4092359153839006E-2</v>
      </c>
      <c r="K70" s="61">
        <f t="shared" si="12"/>
        <v>0.985907640846161</v>
      </c>
      <c r="L70" s="62">
        <f t="shared" si="16"/>
        <v>95988.062392732973</v>
      </c>
      <c r="M70" s="63">
        <f t="shared" si="13"/>
        <v>1352.6982497194986</v>
      </c>
      <c r="N70" s="62">
        <f t="shared" si="17"/>
        <v>476558.56633936608</v>
      </c>
      <c r="O70" s="63">
        <f t="shared" si="14"/>
        <v>4133072.7382360743</v>
      </c>
      <c r="P70" s="64">
        <f t="shared" si="15"/>
        <v>43.058195313139059</v>
      </c>
    </row>
    <row r="71" spans="1:16" s="24" customFormat="1" ht="14.25" x14ac:dyDescent="0.2">
      <c r="A71" s="22"/>
      <c r="B71" s="56">
        <v>11</v>
      </c>
      <c r="C71" s="57" t="s">
        <v>12</v>
      </c>
      <c r="D71" s="56">
        <v>40</v>
      </c>
      <c r="E71" s="56">
        <v>5</v>
      </c>
      <c r="F71" s="114">
        <f>C191+C192+C193+G191+G192</f>
        <v>67935</v>
      </c>
      <c r="G71" s="130">
        <f t="shared" si="11"/>
        <v>259</v>
      </c>
      <c r="H71" s="59">
        <f t="shared" si="9"/>
        <v>3.8124678001030398E-3</v>
      </c>
      <c r="I71" s="60">
        <v>0.5</v>
      </c>
      <c r="J71" s="59">
        <f t="shared" si="10"/>
        <v>1.8882367951007912E-2</v>
      </c>
      <c r="K71" s="61">
        <f t="shared" si="12"/>
        <v>0.98111763204899205</v>
      </c>
      <c r="L71" s="62">
        <f t="shared" si="16"/>
        <v>94635.364143013474</v>
      </c>
      <c r="M71" s="63">
        <f t="shared" si="13"/>
        <v>1786.939766926007</v>
      </c>
      <c r="N71" s="62">
        <f t="shared" si="17"/>
        <v>468709.47129775234</v>
      </c>
      <c r="O71" s="63">
        <f t="shared" si="14"/>
        <v>3656514.1718967082</v>
      </c>
      <c r="P71" s="64">
        <f t="shared" si="15"/>
        <v>38.63792573747552</v>
      </c>
    </row>
    <row r="72" spans="1:16" s="24" customFormat="1" ht="14.25" x14ac:dyDescent="0.2">
      <c r="A72" s="22"/>
      <c r="B72" s="56">
        <v>12</v>
      </c>
      <c r="C72" s="57" t="s">
        <v>13</v>
      </c>
      <c r="D72" s="56">
        <v>45</v>
      </c>
      <c r="E72" s="56">
        <v>5</v>
      </c>
      <c r="F72" s="114">
        <f>G193+G194+G195+C194+C195</f>
        <v>59663</v>
      </c>
      <c r="G72" s="130">
        <f t="shared" si="11"/>
        <v>348</v>
      </c>
      <c r="H72" s="59">
        <f t="shared" si="9"/>
        <v>5.8327606724435576E-3</v>
      </c>
      <c r="I72" s="60">
        <v>0.5</v>
      </c>
      <c r="J72" s="59">
        <f t="shared" si="10"/>
        <v>2.8744651677597346E-2</v>
      </c>
      <c r="K72" s="61">
        <f t="shared" si="12"/>
        <v>0.97125534832240268</v>
      </c>
      <c r="L72" s="62">
        <f t="shared" si="16"/>
        <v>92848.424376087467</v>
      </c>
      <c r="M72" s="63">
        <f t="shared" si="13"/>
        <v>2668.8956175043713</v>
      </c>
      <c r="N72" s="62">
        <f t="shared" si="17"/>
        <v>457569.88283667644</v>
      </c>
      <c r="O72" s="63">
        <f t="shared" si="14"/>
        <v>3187804.7005989561</v>
      </c>
      <c r="P72" s="64">
        <f t="shared" si="15"/>
        <v>34.333428079367124</v>
      </c>
    </row>
    <row r="73" spans="1:16" s="24" customFormat="1" ht="14.25" x14ac:dyDescent="0.2">
      <c r="A73" s="22"/>
      <c r="B73" s="56">
        <v>13</v>
      </c>
      <c r="C73" s="57" t="s">
        <v>14</v>
      </c>
      <c r="D73" s="56">
        <v>50</v>
      </c>
      <c r="E73" s="56">
        <v>5</v>
      </c>
      <c r="F73" s="114">
        <f>C196+C197+C198+G196+G197</f>
        <v>53864</v>
      </c>
      <c r="G73" s="130">
        <f t="shared" si="11"/>
        <v>453</v>
      </c>
      <c r="H73" s="59">
        <f t="shared" si="9"/>
        <v>8.4100698054359133E-3</v>
      </c>
      <c r="I73" s="60">
        <v>0.5</v>
      </c>
      <c r="J73" s="59">
        <f t="shared" si="10"/>
        <v>4.1184439009755165E-2</v>
      </c>
      <c r="K73" s="61">
        <f t="shared" si="12"/>
        <v>0.95881556099024479</v>
      </c>
      <c r="L73" s="62">
        <f t="shared" si="16"/>
        <v>90179.528758583096</v>
      </c>
      <c r="M73" s="63">
        <f t="shared" si="13"/>
        <v>3713.9933020863245</v>
      </c>
      <c r="N73" s="62">
        <f t="shared" si="17"/>
        <v>441612.6605376997</v>
      </c>
      <c r="O73" s="63">
        <f t="shared" si="14"/>
        <v>2730234.8177622799</v>
      </c>
      <c r="P73" s="64">
        <f t="shared" si="15"/>
        <v>30.275549843150205</v>
      </c>
    </row>
    <row r="74" spans="1:16" s="24" customFormat="1" ht="14.25" x14ac:dyDescent="0.2">
      <c r="A74" s="22"/>
      <c r="B74" s="56">
        <v>14</v>
      </c>
      <c r="C74" s="57" t="s">
        <v>15</v>
      </c>
      <c r="D74" s="56">
        <v>55</v>
      </c>
      <c r="E74" s="56">
        <v>5</v>
      </c>
      <c r="F74" s="114">
        <f>G198+G199+G200+C199+C200</f>
        <v>44853</v>
      </c>
      <c r="G74" s="130">
        <f t="shared" si="11"/>
        <v>507</v>
      </c>
      <c r="H74" s="59">
        <f t="shared" si="9"/>
        <v>1.1303591732994448E-2</v>
      </c>
      <c r="I74" s="60">
        <v>0.5</v>
      </c>
      <c r="J74" s="59">
        <f t="shared" si="10"/>
        <v>5.496471200442319E-2</v>
      </c>
      <c r="K74" s="61">
        <f t="shared" si="12"/>
        <v>0.94503528799557679</v>
      </c>
      <c r="L74" s="62">
        <f t="shared" si="16"/>
        <v>86465.535456496771</v>
      </c>
      <c r="M74" s="63">
        <f t="shared" si="13"/>
        <v>4752.5532546745817</v>
      </c>
      <c r="N74" s="62">
        <f t="shared" si="17"/>
        <v>420446.29414579744</v>
      </c>
      <c r="O74" s="63">
        <f t="shared" si="14"/>
        <v>2288622.1572245802</v>
      </c>
      <c r="P74" s="64">
        <f t="shared" si="15"/>
        <v>26.468605614268704</v>
      </c>
    </row>
    <row r="75" spans="1:16" s="24" customFormat="1" ht="14.25" x14ac:dyDescent="0.2">
      <c r="A75" s="22"/>
      <c r="B75" s="56">
        <v>15</v>
      </c>
      <c r="C75" s="57" t="s">
        <v>16</v>
      </c>
      <c r="D75" s="56">
        <v>60</v>
      </c>
      <c r="E75" s="56">
        <v>5</v>
      </c>
      <c r="F75" s="114">
        <f>C201+C202+C203+G201+G202</f>
        <v>32792</v>
      </c>
      <c r="G75" s="130">
        <f t="shared" si="11"/>
        <v>489</v>
      </c>
      <c r="H75" s="59">
        <f t="shared" si="9"/>
        <v>1.491217370090266E-2</v>
      </c>
      <c r="I75" s="60">
        <v>0.5</v>
      </c>
      <c r="J75" s="59">
        <f t="shared" si="10"/>
        <v>7.1881109526819448E-2</v>
      </c>
      <c r="K75" s="61">
        <f t="shared" si="12"/>
        <v>0.92811889047318052</v>
      </c>
      <c r="L75" s="62">
        <f t="shared" si="16"/>
        <v>81712.982201822189</v>
      </c>
      <c r="M75" s="63">
        <f t="shared" si="13"/>
        <v>5873.6198234122276</v>
      </c>
      <c r="N75" s="62">
        <f t="shared" si="17"/>
        <v>393880.86145058041</v>
      </c>
      <c r="O75" s="63">
        <f t="shared" si="14"/>
        <v>1868175.8630787828</v>
      </c>
      <c r="P75" s="64">
        <f t="shared" si="15"/>
        <v>22.862656737513156</v>
      </c>
    </row>
    <row r="76" spans="1:16" s="24" customFormat="1" ht="14.25" x14ac:dyDescent="0.2">
      <c r="A76" s="22"/>
      <c r="B76" s="56">
        <v>16</v>
      </c>
      <c r="C76" s="57" t="s">
        <v>17</v>
      </c>
      <c r="D76" s="56">
        <v>65</v>
      </c>
      <c r="E76" s="56">
        <v>5</v>
      </c>
      <c r="F76" s="114">
        <f>G203+G204+G205+C204+C205</f>
        <v>23142</v>
      </c>
      <c r="G76" s="130">
        <f t="shared" si="11"/>
        <v>509</v>
      </c>
      <c r="H76" s="59">
        <f t="shared" si="9"/>
        <v>2.1994641776855933E-2</v>
      </c>
      <c r="I76" s="60">
        <v>0.5</v>
      </c>
      <c r="J76" s="59">
        <f t="shared" si="10"/>
        <v>0.10424133199533064</v>
      </c>
      <c r="K76" s="61">
        <f t="shared" si="12"/>
        <v>0.89575866800466941</v>
      </c>
      <c r="L76" s="62">
        <f t="shared" si="16"/>
        <v>75839.362378409962</v>
      </c>
      <c r="M76" s="63">
        <f t="shared" si="13"/>
        <v>7905.596152002021</v>
      </c>
      <c r="N76" s="62">
        <f t="shared" si="17"/>
        <v>359432.82151204476</v>
      </c>
      <c r="O76" s="63">
        <f t="shared" si="14"/>
        <v>1474295.0016282024</v>
      </c>
      <c r="P76" s="64">
        <f t="shared" si="15"/>
        <v>19.439707236356018</v>
      </c>
    </row>
    <row r="77" spans="1:16" s="24" customFormat="1" ht="14.25" x14ac:dyDescent="0.2">
      <c r="A77" s="22"/>
      <c r="B77" s="56">
        <v>17</v>
      </c>
      <c r="C77" s="57" t="s">
        <v>18</v>
      </c>
      <c r="D77" s="56">
        <v>70</v>
      </c>
      <c r="E77" s="56">
        <v>5</v>
      </c>
      <c r="F77" s="114">
        <f>C206+C207+C208+G206+G207</f>
        <v>15896</v>
      </c>
      <c r="G77" s="130">
        <f t="shared" si="11"/>
        <v>418</v>
      </c>
      <c r="H77" s="59">
        <f t="shared" si="9"/>
        <v>2.6295923502767993E-2</v>
      </c>
      <c r="I77" s="60">
        <v>0.5</v>
      </c>
      <c r="J77" s="59">
        <f t="shared" si="10"/>
        <v>0.12336934065285404</v>
      </c>
      <c r="K77" s="61">
        <f t="shared" si="12"/>
        <v>0.87663065934714601</v>
      </c>
      <c r="L77" s="62">
        <f t="shared" si="16"/>
        <v>67933.766226407941</v>
      </c>
      <c r="M77" s="63">
        <f t="shared" si="13"/>
        <v>8380.9439474170722</v>
      </c>
      <c r="N77" s="62">
        <f t="shared" si="17"/>
        <v>318716.47126349702</v>
      </c>
      <c r="O77" s="63">
        <f t="shared" si="14"/>
        <v>1114862.1801161575</v>
      </c>
      <c r="P77" s="64">
        <f t="shared" si="15"/>
        <v>16.411016818949403</v>
      </c>
    </row>
    <row r="78" spans="1:16" s="24" customFormat="1" ht="14.25" x14ac:dyDescent="0.2">
      <c r="A78" s="22"/>
      <c r="B78" s="56">
        <v>18</v>
      </c>
      <c r="C78" s="57" t="s">
        <v>19</v>
      </c>
      <c r="D78" s="56">
        <v>75</v>
      </c>
      <c r="E78" s="56">
        <v>5</v>
      </c>
      <c r="F78" s="114">
        <f>G208+G209+G210+C209+C210</f>
        <v>10390</v>
      </c>
      <c r="G78" s="130">
        <f t="shared" si="11"/>
        <v>436</v>
      </c>
      <c r="H78" s="59">
        <f t="shared" si="9"/>
        <v>4.196342637151107E-2</v>
      </c>
      <c r="I78" s="60">
        <v>0.5</v>
      </c>
      <c r="J78" s="59">
        <f t="shared" si="10"/>
        <v>0.18989547038327528</v>
      </c>
      <c r="K78" s="61">
        <f t="shared" si="12"/>
        <v>0.81010452961672474</v>
      </c>
      <c r="L78" s="62">
        <f t="shared" si="16"/>
        <v>59552.822278990869</v>
      </c>
      <c r="M78" s="63">
        <f t="shared" si="13"/>
        <v>11308.811199320568</v>
      </c>
      <c r="N78" s="62">
        <f t="shared" si="17"/>
        <v>269492.08339665295</v>
      </c>
      <c r="O78" s="63">
        <f t="shared" si="14"/>
        <v>796145.70885266038</v>
      </c>
      <c r="P78" s="64">
        <f t="shared" si="15"/>
        <v>13.368731797846729</v>
      </c>
    </row>
    <row r="79" spans="1:16" s="24" customFormat="1" ht="14.25" x14ac:dyDescent="0.2">
      <c r="A79" s="22"/>
      <c r="B79" s="56">
        <v>19</v>
      </c>
      <c r="C79" s="57" t="s">
        <v>20</v>
      </c>
      <c r="D79" s="56">
        <v>80</v>
      </c>
      <c r="E79" s="56">
        <v>5</v>
      </c>
      <c r="F79" s="114">
        <f>C211+C212+C213+G211+G212</f>
        <v>6948</v>
      </c>
      <c r="G79" s="130">
        <f t="shared" si="11"/>
        <v>470</v>
      </c>
      <c r="H79" s="59">
        <f t="shared" si="9"/>
        <v>6.7645365572826716E-2</v>
      </c>
      <c r="I79" s="60">
        <v>0.5</v>
      </c>
      <c r="J79" s="59">
        <f t="shared" si="10"/>
        <v>0.28930198202634499</v>
      </c>
      <c r="K79" s="61">
        <f t="shared" si="12"/>
        <v>0.71069801797365506</v>
      </c>
      <c r="L79" s="62">
        <f t="shared" si="16"/>
        <v>48244.011079670301</v>
      </c>
      <c r="M79" s="63">
        <f t="shared" si="13"/>
        <v>13957.08802624957</v>
      </c>
      <c r="N79" s="62">
        <f t="shared" si="17"/>
        <v>206327.33533272758</v>
      </c>
      <c r="O79" s="63">
        <f t="shared" si="14"/>
        <v>526653.62545600743</v>
      </c>
      <c r="P79" s="64">
        <f t="shared" si="15"/>
        <v>10.916456025729081</v>
      </c>
    </row>
    <row r="80" spans="1:16" s="24" customFormat="1" ht="14.25" x14ac:dyDescent="0.2">
      <c r="A80" s="22"/>
      <c r="B80" s="56">
        <v>20</v>
      </c>
      <c r="C80" s="57" t="s">
        <v>21</v>
      </c>
      <c r="D80" s="56">
        <v>85</v>
      </c>
      <c r="E80" s="56">
        <v>5</v>
      </c>
      <c r="F80" s="114">
        <f>G213+G214+G215+C214+C215</f>
        <v>3752</v>
      </c>
      <c r="G80" s="130">
        <f t="shared" si="11"/>
        <v>330</v>
      </c>
      <c r="H80" s="59">
        <f t="shared" si="9"/>
        <v>8.7953091684434964E-2</v>
      </c>
      <c r="I80" s="60">
        <v>0.5</v>
      </c>
      <c r="J80" s="59">
        <f t="shared" si="10"/>
        <v>0.3604981428883548</v>
      </c>
      <c r="K80" s="61">
        <f t="shared" si="12"/>
        <v>0.6395018571116452</v>
      </c>
      <c r="L80" s="62">
        <f t="shared" si="16"/>
        <v>34286.923053420731</v>
      </c>
      <c r="M80" s="63">
        <f t="shared" si="13"/>
        <v>12360.372086114094</v>
      </c>
      <c r="N80" s="62">
        <f t="shared" si="17"/>
        <v>140533.68505181844</v>
      </c>
      <c r="O80" s="63">
        <f t="shared" si="14"/>
        <v>320326.29012327985</v>
      </c>
      <c r="P80" s="64">
        <f t="shared" si="15"/>
        <v>9.3425207512553854</v>
      </c>
    </row>
    <row r="81" spans="1:16" s="24" customFormat="1" ht="14.25" x14ac:dyDescent="0.2">
      <c r="A81" s="22"/>
      <c r="B81" s="56">
        <v>21</v>
      </c>
      <c r="C81" s="56" t="s">
        <v>22</v>
      </c>
      <c r="D81" s="56">
        <v>90</v>
      </c>
      <c r="E81" s="56">
        <v>5</v>
      </c>
      <c r="F81" s="58">
        <f>C216+C217+C218+G216+G217</f>
        <v>1706</v>
      </c>
      <c r="G81" s="130">
        <f t="shared" si="11"/>
        <v>140</v>
      </c>
      <c r="H81" s="59">
        <f t="shared" si="9"/>
        <v>8.2063305978898007E-2</v>
      </c>
      <c r="I81" s="60">
        <v>0.5</v>
      </c>
      <c r="J81" s="59">
        <f t="shared" si="10"/>
        <v>0.34046692607003892</v>
      </c>
      <c r="K81" s="61">
        <f t="shared" si="12"/>
        <v>0.65953307392996108</v>
      </c>
      <c r="L81" s="62">
        <f t="shared" si="16"/>
        <v>21926.550967306637</v>
      </c>
      <c r="M81" s="63">
        <f t="shared" si="13"/>
        <v>7465.2654071569305</v>
      </c>
      <c r="N81" s="62">
        <f t="shared" si="17"/>
        <v>90969.591318640858</v>
      </c>
      <c r="O81" s="63">
        <f t="shared" si="14"/>
        <v>179792.60507146141</v>
      </c>
      <c r="P81" s="64">
        <f t="shared" si="15"/>
        <v>8.1997668187550037</v>
      </c>
    </row>
    <row r="82" spans="1:16" s="24" customFormat="1" ht="14.25" x14ac:dyDescent="0.2">
      <c r="A82" s="22"/>
      <c r="B82" s="56">
        <v>22</v>
      </c>
      <c r="C82" s="56" t="s">
        <v>23</v>
      </c>
      <c r="D82" s="56">
        <v>95</v>
      </c>
      <c r="E82" s="56">
        <v>5</v>
      </c>
      <c r="F82" s="58">
        <f>G218+G219+G220+C219+C220</f>
        <v>716</v>
      </c>
      <c r="G82" s="130">
        <f t="shared" si="11"/>
        <v>45</v>
      </c>
      <c r="H82" s="59">
        <f t="shared" si="9"/>
        <v>6.2849162011173187E-2</v>
      </c>
      <c r="I82" s="60">
        <v>0.5</v>
      </c>
      <c r="J82" s="59">
        <f t="shared" si="10"/>
        <v>0.27157513578756787</v>
      </c>
      <c r="K82" s="61">
        <f t="shared" si="12"/>
        <v>0.72842486421243213</v>
      </c>
      <c r="L82" s="62">
        <f t="shared" si="16"/>
        <v>14461.285560149707</v>
      </c>
      <c r="M82" s="63">
        <f t="shared" si="13"/>
        <v>3927.3255896604514</v>
      </c>
      <c r="N82" s="62">
        <f t="shared" si="17"/>
        <v>62488.1138265974</v>
      </c>
      <c r="O82" s="63">
        <f t="shared" si="14"/>
        <v>88823.013752820538</v>
      </c>
      <c r="P82" s="64">
        <f t="shared" si="15"/>
        <v>6.1421243210621599</v>
      </c>
    </row>
    <row r="83" spans="1:16" s="24" customFormat="1" ht="14.25" x14ac:dyDescent="0.2">
      <c r="A83" s="22"/>
      <c r="B83" s="65">
        <v>23</v>
      </c>
      <c r="C83" s="65" t="s">
        <v>3</v>
      </c>
      <c r="D83" s="65" t="s">
        <v>3</v>
      </c>
      <c r="E83" s="65">
        <v>5</v>
      </c>
      <c r="F83" s="66">
        <f>C221+G221</f>
        <v>476</v>
      </c>
      <c r="G83" s="130">
        <f t="shared" si="11"/>
        <v>5</v>
      </c>
      <c r="H83" s="67">
        <f t="shared" si="9"/>
        <v>1.050420168067227E-2</v>
      </c>
      <c r="I83" s="68">
        <v>0.5</v>
      </c>
      <c r="J83" s="67">
        <f t="shared" si="10"/>
        <v>5.1177072671443204E-2</v>
      </c>
      <c r="K83" s="69">
        <f>1-J83</f>
        <v>0.94882292732855678</v>
      </c>
      <c r="L83" s="70">
        <f t="shared" si="16"/>
        <v>10533.959970489255</v>
      </c>
      <c r="M83" s="71">
        <f t="shared" si="13"/>
        <v>10533.959970489255</v>
      </c>
      <c r="N83" s="70">
        <f t="shared" si="17"/>
        <v>26334.899926223137</v>
      </c>
      <c r="O83" s="71">
        <f t="shared" si="14"/>
        <v>26334.899926223137</v>
      </c>
      <c r="P83" s="72">
        <f t="shared" si="15"/>
        <v>2.5</v>
      </c>
    </row>
    <row r="84" spans="1:16" s="24" customFormat="1" ht="14.25" x14ac:dyDescent="0.2">
      <c r="A84" s="22"/>
      <c r="B84" s="22"/>
      <c r="C84" s="22"/>
      <c r="D84" s="22"/>
      <c r="E84" s="22"/>
      <c r="F84" s="108">
        <f>SUM(F62:F83)</f>
        <v>763983</v>
      </c>
      <c r="G84" s="108">
        <f>SUM(G62:G83)</f>
        <v>5032</v>
      </c>
      <c r="H84" s="22"/>
      <c r="I84" s="22"/>
      <c r="J84" s="22"/>
      <c r="K84" s="22"/>
      <c r="L84" s="22"/>
      <c r="M84" s="22"/>
      <c r="N84" s="22"/>
      <c r="O84" s="22"/>
      <c r="P84" s="22"/>
    </row>
    <row r="85" spans="1:16" s="24" customFormat="1" ht="14.25" x14ac:dyDescent="0.2">
      <c r="A85" s="22"/>
      <c r="B85" s="22"/>
      <c r="C85" s="22"/>
      <c r="D85" s="22"/>
      <c r="E85" s="22"/>
      <c r="F85" s="103"/>
      <c r="G85" s="103"/>
      <c r="H85" s="22"/>
      <c r="I85" s="22"/>
      <c r="J85" s="22"/>
      <c r="K85" s="22"/>
      <c r="L85" s="22"/>
      <c r="M85" s="22"/>
      <c r="N85" s="22"/>
      <c r="O85" s="22"/>
      <c r="P85" s="22"/>
    </row>
    <row r="86" spans="1:16" s="24" customFormat="1" ht="15" x14ac:dyDescent="0.25">
      <c r="A86" s="22"/>
      <c r="B86" s="109" t="s">
        <v>264</v>
      </c>
      <c r="C86" s="110"/>
      <c r="D86" s="110"/>
      <c r="E86" s="110"/>
      <c r="F86" s="103"/>
      <c r="G86" s="103"/>
      <c r="H86" s="22"/>
      <c r="I86" s="22"/>
      <c r="J86" s="22"/>
      <c r="K86" s="22"/>
      <c r="L86" s="22"/>
      <c r="M86" s="22"/>
      <c r="N86" s="22"/>
      <c r="O86" s="22"/>
      <c r="P86" s="22"/>
    </row>
    <row r="87" spans="1:16" s="24" customFormat="1" ht="4.5" customHeight="1" x14ac:dyDescent="0.2">
      <c r="A87" s="22"/>
      <c r="B87" s="22"/>
      <c r="C87" s="22"/>
      <c r="D87" s="22"/>
      <c r="E87" s="22"/>
      <c r="F87" s="103"/>
      <c r="G87" s="103"/>
      <c r="H87" s="22"/>
      <c r="I87" s="22"/>
      <c r="J87" s="22"/>
      <c r="K87" s="22"/>
      <c r="L87" s="22"/>
      <c r="M87" s="22"/>
      <c r="N87" s="22"/>
      <c r="O87" s="22"/>
      <c r="P87" s="22"/>
    </row>
    <row r="88" spans="1:16" s="24" customFormat="1" ht="14.25" x14ac:dyDescent="0.2">
      <c r="A88" s="22"/>
      <c r="B88" s="47"/>
      <c r="C88" s="47" t="s">
        <v>40</v>
      </c>
      <c r="D88" s="47" t="s">
        <v>41</v>
      </c>
      <c r="E88" s="47" t="s">
        <v>42</v>
      </c>
      <c r="F88" s="47" t="s">
        <v>43</v>
      </c>
      <c r="G88" s="47" t="s">
        <v>44</v>
      </c>
      <c r="H88" s="47" t="s">
        <v>112</v>
      </c>
      <c r="I88" s="47" t="s">
        <v>45</v>
      </c>
      <c r="J88" s="47" t="s">
        <v>46</v>
      </c>
      <c r="K88" s="47" t="s">
        <v>47</v>
      </c>
      <c r="L88" s="47" t="s">
        <v>48</v>
      </c>
      <c r="M88" s="47" t="s">
        <v>49</v>
      </c>
      <c r="N88" s="47" t="s">
        <v>50</v>
      </c>
      <c r="O88" s="47" t="s">
        <v>51</v>
      </c>
      <c r="P88" s="47" t="s">
        <v>52</v>
      </c>
    </row>
    <row r="89" spans="1:16" s="24" customFormat="1" ht="15" x14ac:dyDescent="0.25">
      <c r="A89" s="22"/>
      <c r="B89" s="73">
        <v>1</v>
      </c>
      <c r="C89" s="73" t="s">
        <v>24</v>
      </c>
      <c r="D89" s="74" t="s">
        <v>0</v>
      </c>
      <c r="E89" s="74" t="s">
        <v>1</v>
      </c>
      <c r="F89" s="75" t="s">
        <v>53</v>
      </c>
      <c r="G89" s="75" t="s">
        <v>54</v>
      </c>
      <c r="H89" s="75" t="s">
        <v>55</v>
      </c>
      <c r="I89" s="74" t="s">
        <v>2</v>
      </c>
      <c r="J89" s="75" t="s">
        <v>56</v>
      </c>
      <c r="K89" s="75" t="s">
        <v>57</v>
      </c>
      <c r="L89" s="74" t="s">
        <v>58</v>
      </c>
      <c r="M89" s="75" t="s">
        <v>59</v>
      </c>
      <c r="N89" s="75" t="s">
        <v>60</v>
      </c>
      <c r="O89" s="74" t="s">
        <v>61</v>
      </c>
      <c r="P89" s="74" t="s">
        <v>62</v>
      </c>
    </row>
    <row r="90" spans="1:16" s="24" customFormat="1" ht="31.5" x14ac:dyDescent="0.2">
      <c r="A90" s="22"/>
      <c r="B90" s="76"/>
      <c r="C90" s="76"/>
      <c r="D90" s="76"/>
      <c r="E90" s="76"/>
      <c r="F90" s="76" t="s">
        <v>141</v>
      </c>
      <c r="G90" s="76" t="s">
        <v>143</v>
      </c>
      <c r="H90" s="76" t="s">
        <v>142</v>
      </c>
      <c r="I90" s="76" t="s">
        <v>148</v>
      </c>
      <c r="J90" s="76" t="s">
        <v>140</v>
      </c>
      <c r="K90" s="76" t="s">
        <v>149</v>
      </c>
      <c r="L90" s="76" t="s">
        <v>145</v>
      </c>
      <c r="M90" s="76" t="s">
        <v>144</v>
      </c>
      <c r="N90" s="76" t="s">
        <v>146</v>
      </c>
      <c r="O90" s="76" t="s">
        <v>147</v>
      </c>
      <c r="P90" s="76" t="s">
        <v>25</v>
      </c>
    </row>
    <row r="91" spans="1:16" s="24" customFormat="1" ht="14.25" x14ac:dyDescent="0.2">
      <c r="A91" s="22"/>
      <c r="B91" s="48">
        <v>2</v>
      </c>
      <c r="C91" s="49" t="s">
        <v>63</v>
      </c>
      <c r="D91" s="48">
        <v>0</v>
      </c>
      <c r="E91" s="48">
        <v>1</v>
      </c>
      <c r="F91" s="114">
        <f>D171</f>
        <v>7939</v>
      </c>
      <c r="G91" s="130">
        <f>D237</f>
        <v>45</v>
      </c>
      <c r="H91" s="50">
        <f t="shared" ref="H91:H112" si="18">+G91/F91</f>
        <v>5.6682201788638368E-3</v>
      </c>
      <c r="I91" s="51">
        <v>0.1</v>
      </c>
      <c r="J91" s="50">
        <f t="shared" ref="J91:J112" si="19">+(E91*H91)/(1+E91*(1-I91)*H91)</f>
        <v>5.6394510934269062E-3</v>
      </c>
      <c r="K91" s="52">
        <f>1-J91</f>
        <v>0.99436054890657311</v>
      </c>
      <c r="L91" s="53">
        <v>100000</v>
      </c>
      <c r="M91" s="54">
        <f>+L91-L92</f>
        <v>563.94510934269056</v>
      </c>
      <c r="N91" s="53">
        <f>0.1*E91*M91+(L92*E91)</f>
        <v>99492.449401591584</v>
      </c>
      <c r="O91" s="54">
        <f>+O92+N91</f>
        <v>8203453.5565061457</v>
      </c>
      <c r="P91" s="55">
        <f>+O91/L91</f>
        <v>82.034535565061461</v>
      </c>
    </row>
    <row r="92" spans="1:16" s="24" customFormat="1" ht="14.25" x14ac:dyDescent="0.2">
      <c r="A92" s="22"/>
      <c r="B92" s="56">
        <v>3</v>
      </c>
      <c r="C92" s="57" t="s">
        <v>4</v>
      </c>
      <c r="D92" s="56">
        <v>1</v>
      </c>
      <c r="E92" s="56">
        <v>4</v>
      </c>
      <c r="F92" s="114">
        <f>H171+H172+D172+D173</f>
        <v>36842</v>
      </c>
      <c r="G92" s="130">
        <f t="shared" ref="G92:G112" si="20">D238</f>
        <v>16</v>
      </c>
      <c r="H92" s="59">
        <f t="shared" si="18"/>
        <v>4.3428695510558602E-4</v>
      </c>
      <c r="I92" s="60">
        <v>0.4</v>
      </c>
      <c r="J92" s="59">
        <f t="shared" si="19"/>
        <v>1.7353390961052483E-3</v>
      </c>
      <c r="K92" s="61">
        <f t="shared" ref="K92:K111" si="21">1-J92</f>
        <v>0.99826466090389476</v>
      </c>
      <c r="L92" s="62">
        <f>+L91-(L91*J91)</f>
        <v>99436.054890657309</v>
      </c>
      <c r="M92" s="63">
        <f t="shared" ref="M92:M112" si="22">+L92-L93</f>
        <v>172.55527361422719</v>
      </c>
      <c r="N92" s="62">
        <f>0.4*E92*M92+(L93*E92)</f>
        <v>397330.0869059551</v>
      </c>
      <c r="O92" s="63">
        <f t="shared" ref="O92:O112" si="23">+O93+N92</f>
        <v>8103961.1071045538</v>
      </c>
      <c r="P92" s="64">
        <f t="shared" ref="P92:P112" si="24">+O92/L92</f>
        <v>81.499221947370074</v>
      </c>
    </row>
    <row r="93" spans="1:16" s="24" customFormat="1" ht="14.25" x14ac:dyDescent="0.2">
      <c r="A93" s="22"/>
      <c r="B93" s="56">
        <v>4</v>
      </c>
      <c r="C93" s="57" t="s">
        <v>5</v>
      </c>
      <c r="D93" s="56">
        <v>5</v>
      </c>
      <c r="E93" s="56">
        <v>5</v>
      </c>
      <c r="F93" s="114">
        <f>H173+H174+H175+D174+D175</f>
        <v>51989</v>
      </c>
      <c r="G93" s="130">
        <f t="shared" si="20"/>
        <v>11</v>
      </c>
      <c r="H93" s="59">
        <f t="shared" si="18"/>
        <v>2.1158321952720769E-4</v>
      </c>
      <c r="I93" s="60">
        <v>0.5</v>
      </c>
      <c r="J93" s="59">
        <f t="shared" si="19"/>
        <v>1.057356800246076E-3</v>
      </c>
      <c r="K93" s="61">
        <f t="shared" si="21"/>
        <v>0.9989426431997539</v>
      </c>
      <c r="L93" s="62">
        <f t="shared" ref="L93:L112" si="25">+L92-(L92*J92)</f>
        <v>99263.499617043082</v>
      </c>
      <c r="M93" s="63">
        <f t="shared" si="22"/>
        <v>104.95693633629708</v>
      </c>
      <c r="N93" s="62">
        <f t="shared" ref="N93:N112" si="26">0.5*E93*(L93+L94)</f>
        <v>496055.10574437468</v>
      </c>
      <c r="O93" s="63">
        <f t="shared" si="23"/>
        <v>7706631.0201985985</v>
      </c>
      <c r="P93" s="64">
        <f t="shared" si="24"/>
        <v>77.638115217886252</v>
      </c>
    </row>
    <row r="94" spans="1:16" s="24" customFormat="1" ht="14.25" x14ac:dyDescent="0.2">
      <c r="A94" s="22"/>
      <c r="B94" s="56">
        <v>5</v>
      </c>
      <c r="C94" s="57" t="s">
        <v>6</v>
      </c>
      <c r="D94" s="56">
        <v>10</v>
      </c>
      <c r="E94" s="56">
        <v>5</v>
      </c>
      <c r="F94" s="114">
        <f>D176+D177+D178+H176+H177</f>
        <v>48743</v>
      </c>
      <c r="G94" s="130">
        <f t="shared" si="20"/>
        <v>4</v>
      </c>
      <c r="H94" s="59">
        <f t="shared" si="18"/>
        <v>8.206306546581047E-5</v>
      </c>
      <c r="I94" s="60">
        <v>0.5</v>
      </c>
      <c r="J94" s="59">
        <f t="shared" si="19"/>
        <v>4.1023116526162486E-4</v>
      </c>
      <c r="K94" s="61">
        <f t="shared" si="21"/>
        <v>0.99958976883473838</v>
      </c>
      <c r="L94" s="62">
        <f t="shared" si="25"/>
        <v>99158.542680706785</v>
      </c>
      <c r="M94" s="63">
        <f t="shared" si="22"/>
        <v>40.677924509553122</v>
      </c>
      <c r="N94" s="62">
        <f t="shared" si="26"/>
        <v>495691.01859226008</v>
      </c>
      <c r="O94" s="63">
        <f t="shared" si="23"/>
        <v>7210575.9144542236</v>
      </c>
      <c r="P94" s="64">
        <f t="shared" si="24"/>
        <v>72.717647108554985</v>
      </c>
    </row>
    <row r="95" spans="1:16" s="24" customFormat="1" ht="14.25" x14ac:dyDescent="0.2">
      <c r="A95" s="22"/>
      <c r="B95" s="56">
        <v>6</v>
      </c>
      <c r="C95" s="57" t="s">
        <v>7</v>
      </c>
      <c r="D95" s="56">
        <v>15</v>
      </c>
      <c r="E95" s="56">
        <v>5</v>
      </c>
      <c r="F95" s="114">
        <f>H178+H179+H180+D179+D180</f>
        <v>46772</v>
      </c>
      <c r="G95" s="130">
        <f t="shared" si="20"/>
        <v>21</v>
      </c>
      <c r="H95" s="59">
        <f t="shared" si="18"/>
        <v>4.4898657316343112E-4</v>
      </c>
      <c r="I95" s="60">
        <v>0.5</v>
      </c>
      <c r="J95" s="59">
        <f t="shared" si="19"/>
        <v>2.242415829320121E-3</v>
      </c>
      <c r="K95" s="61">
        <f t="shared" si="21"/>
        <v>0.99775758417067983</v>
      </c>
      <c r="L95" s="62">
        <f t="shared" si="25"/>
        <v>99117.864756197232</v>
      </c>
      <c r="M95" s="63">
        <f t="shared" si="22"/>
        <v>222.2634688977123</v>
      </c>
      <c r="N95" s="62">
        <f t="shared" si="26"/>
        <v>495033.66510874184</v>
      </c>
      <c r="O95" s="63">
        <f t="shared" si="23"/>
        <v>6714884.8958619637</v>
      </c>
      <c r="P95" s="64">
        <f t="shared" si="24"/>
        <v>67.746464397500276</v>
      </c>
    </row>
    <row r="96" spans="1:16" s="24" customFormat="1" ht="14.25" x14ac:dyDescent="0.2">
      <c r="A96" s="22"/>
      <c r="B96" s="56">
        <v>7</v>
      </c>
      <c r="C96" s="57" t="s">
        <v>8</v>
      </c>
      <c r="D96" s="56">
        <v>20</v>
      </c>
      <c r="E96" s="56">
        <v>5</v>
      </c>
      <c r="F96" s="114">
        <f>D181+D182+D183+H181+H182</f>
        <v>50372</v>
      </c>
      <c r="G96" s="130">
        <f t="shared" si="20"/>
        <v>31</v>
      </c>
      <c r="H96" s="59">
        <f t="shared" si="18"/>
        <v>6.1542126578257759E-4</v>
      </c>
      <c r="I96" s="60">
        <v>0.5</v>
      </c>
      <c r="J96" s="59">
        <f t="shared" si="19"/>
        <v>3.0723793100030719E-3</v>
      </c>
      <c r="K96" s="61">
        <f t="shared" si="21"/>
        <v>0.99692762068999696</v>
      </c>
      <c r="L96" s="62">
        <f t="shared" si="25"/>
        <v>98895.60128729952</v>
      </c>
      <c r="M96" s="63">
        <f t="shared" si="22"/>
        <v>303.84479924541665</v>
      </c>
      <c r="N96" s="62">
        <f t="shared" si="26"/>
        <v>493718.39443838404</v>
      </c>
      <c r="O96" s="63">
        <f t="shared" si="23"/>
        <v>6219851.2307532215</v>
      </c>
      <c r="P96" s="64">
        <f t="shared" si="24"/>
        <v>62.893102926631322</v>
      </c>
    </row>
    <row r="97" spans="1:16" s="24" customFormat="1" ht="14.25" x14ac:dyDescent="0.2">
      <c r="A97" s="22"/>
      <c r="B97" s="56">
        <v>8</v>
      </c>
      <c r="C97" s="57" t="s">
        <v>9</v>
      </c>
      <c r="D97" s="56">
        <v>25</v>
      </c>
      <c r="E97" s="56">
        <v>5</v>
      </c>
      <c r="F97" s="114">
        <f>H183+H184+H185+D184+D185</f>
        <v>56523</v>
      </c>
      <c r="G97" s="130">
        <f t="shared" si="20"/>
        <v>39</v>
      </c>
      <c r="H97" s="59">
        <f t="shared" si="18"/>
        <v>6.8998460803566689E-4</v>
      </c>
      <c r="I97" s="60">
        <v>0.5</v>
      </c>
      <c r="J97" s="59">
        <f t="shared" si="19"/>
        <v>3.4439823032293955E-3</v>
      </c>
      <c r="K97" s="61">
        <f t="shared" si="21"/>
        <v>0.9965560176967706</v>
      </c>
      <c r="L97" s="62">
        <f t="shared" si="25"/>
        <v>98591.756488054103</v>
      </c>
      <c r="M97" s="63">
        <f t="shared" si="22"/>
        <v>339.54826458916068</v>
      </c>
      <c r="N97" s="62">
        <f t="shared" si="26"/>
        <v>492109.91177879763</v>
      </c>
      <c r="O97" s="63">
        <f t="shared" si="23"/>
        <v>5726132.8363148374</v>
      </c>
      <c r="P97" s="64">
        <f t="shared" si="24"/>
        <v>58.07922528501301</v>
      </c>
    </row>
    <row r="98" spans="1:16" s="24" customFormat="1" ht="14.25" x14ac:dyDescent="0.2">
      <c r="A98" s="22"/>
      <c r="B98" s="56">
        <v>9</v>
      </c>
      <c r="C98" s="57" t="s">
        <v>10</v>
      </c>
      <c r="D98" s="56">
        <v>30</v>
      </c>
      <c r="E98" s="56">
        <v>5</v>
      </c>
      <c r="F98" s="114">
        <f>D186+D187+D188+H186+H187</f>
        <v>58802</v>
      </c>
      <c r="G98" s="130">
        <f t="shared" si="20"/>
        <v>68</v>
      </c>
      <c r="H98" s="59">
        <f t="shared" si="18"/>
        <v>1.156423250909833E-3</v>
      </c>
      <c r="I98" s="60">
        <v>0.5</v>
      </c>
      <c r="J98" s="59">
        <f t="shared" si="19"/>
        <v>5.7654480092247176E-3</v>
      </c>
      <c r="K98" s="61">
        <f t="shared" si="21"/>
        <v>0.99423455199077526</v>
      </c>
      <c r="L98" s="62">
        <f t="shared" si="25"/>
        <v>98252.208223464942</v>
      </c>
      <c r="M98" s="63">
        <f t="shared" si="22"/>
        <v>566.46799830390955</v>
      </c>
      <c r="N98" s="62">
        <f t="shared" si="26"/>
        <v>489844.87112156494</v>
      </c>
      <c r="O98" s="63">
        <f t="shared" si="23"/>
        <v>5234022.9245360401</v>
      </c>
      <c r="P98" s="64">
        <f t="shared" si="24"/>
        <v>53.271300657505549</v>
      </c>
    </row>
    <row r="99" spans="1:16" s="24" customFormat="1" ht="14.25" x14ac:dyDescent="0.2">
      <c r="A99" s="22"/>
      <c r="B99" s="56">
        <v>10</v>
      </c>
      <c r="C99" s="57" t="s">
        <v>11</v>
      </c>
      <c r="D99" s="56">
        <v>35</v>
      </c>
      <c r="E99" s="56">
        <v>5</v>
      </c>
      <c r="F99" s="114">
        <f>H188+H189+D189+D190+H190</f>
        <v>68812</v>
      </c>
      <c r="G99" s="130">
        <f t="shared" si="20"/>
        <v>81</v>
      </c>
      <c r="H99" s="59">
        <f t="shared" si="18"/>
        <v>1.1771202697203975E-3</v>
      </c>
      <c r="I99" s="60">
        <v>0.5</v>
      </c>
      <c r="J99" s="59">
        <f t="shared" si="19"/>
        <v>5.8683320171847931E-3</v>
      </c>
      <c r="K99" s="61">
        <f t="shared" si="21"/>
        <v>0.99413166798281516</v>
      </c>
      <c r="L99" s="62">
        <f t="shared" si="25"/>
        <v>97685.740225161033</v>
      </c>
      <c r="M99" s="63">
        <f t="shared" si="22"/>
        <v>573.25235698571487</v>
      </c>
      <c r="N99" s="62">
        <f t="shared" si="26"/>
        <v>486995.57023334084</v>
      </c>
      <c r="O99" s="63">
        <f t="shared" si="23"/>
        <v>4744178.0534144752</v>
      </c>
      <c r="P99" s="64">
        <f t="shared" si="24"/>
        <v>48.565717396207141</v>
      </c>
    </row>
    <row r="100" spans="1:16" s="24" customFormat="1" ht="14.25" x14ac:dyDescent="0.2">
      <c r="A100" s="22"/>
      <c r="B100" s="56">
        <v>11</v>
      </c>
      <c r="C100" s="57" t="s">
        <v>12</v>
      </c>
      <c r="D100" s="56">
        <v>40</v>
      </c>
      <c r="E100" s="56">
        <v>5</v>
      </c>
      <c r="F100" s="114">
        <f>D191+D192+D193+H191+H192</f>
        <v>71259</v>
      </c>
      <c r="G100" s="130">
        <f t="shared" si="20"/>
        <v>108</v>
      </c>
      <c r="H100" s="59">
        <f t="shared" si="18"/>
        <v>1.5155980297225614E-3</v>
      </c>
      <c r="I100" s="60">
        <v>0.5</v>
      </c>
      <c r="J100" s="59">
        <f t="shared" si="19"/>
        <v>7.5493855638971603E-3</v>
      </c>
      <c r="K100" s="61">
        <f t="shared" si="21"/>
        <v>0.99245061443610283</v>
      </c>
      <c r="L100" s="62">
        <f t="shared" si="25"/>
        <v>97112.487868175318</v>
      </c>
      <c r="M100" s="63">
        <f t="shared" si="22"/>
        <v>733.13961398614629</v>
      </c>
      <c r="N100" s="62">
        <f t="shared" si="26"/>
        <v>483729.59030591126</v>
      </c>
      <c r="O100" s="63">
        <f t="shared" si="23"/>
        <v>4257182.4831811339</v>
      </c>
      <c r="P100" s="64">
        <f t="shared" si="24"/>
        <v>43.837642064736485</v>
      </c>
    </row>
    <row r="101" spans="1:16" s="24" customFormat="1" ht="14.25" x14ac:dyDescent="0.2">
      <c r="A101" s="22"/>
      <c r="B101" s="56">
        <v>12</v>
      </c>
      <c r="C101" s="57" t="s">
        <v>13</v>
      </c>
      <c r="D101" s="56">
        <v>45</v>
      </c>
      <c r="E101" s="56">
        <v>5</v>
      </c>
      <c r="F101" s="114">
        <f>H193+H194+H195+D194+D195</f>
        <v>65592</v>
      </c>
      <c r="G101" s="130">
        <f t="shared" si="20"/>
        <v>167</v>
      </c>
      <c r="H101" s="59">
        <f t="shared" si="18"/>
        <v>2.5460422002683255E-3</v>
      </c>
      <c r="I101" s="60">
        <v>0.5</v>
      </c>
      <c r="J101" s="59">
        <f t="shared" si="19"/>
        <v>1.264969436217514E-2</v>
      </c>
      <c r="K101" s="61">
        <f t="shared" si="21"/>
        <v>0.98735030563782489</v>
      </c>
      <c r="L101" s="62">
        <f t="shared" si="25"/>
        <v>96379.348254189172</v>
      </c>
      <c r="M101" s="63">
        <f t="shared" si="22"/>
        <v>1219.1692982411332</v>
      </c>
      <c r="N101" s="62">
        <f t="shared" si="26"/>
        <v>478848.81802534306</v>
      </c>
      <c r="O101" s="63">
        <f t="shared" si="23"/>
        <v>3773452.8928752225</v>
      </c>
      <c r="P101" s="64">
        <f t="shared" si="24"/>
        <v>39.152089749799771</v>
      </c>
    </row>
    <row r="102" spans="1:16" s="24" customFormat="1" ht="14.25" x14ac:dyDescent="0.2">
      <c r="A102" s="22"/>
      <c r="B102" s="56">
        <v>13</v>
      </c>
      <c r="C102" s="57" t="s">
        <v>14</v>
      </c>
      <c r="D102" s="56">
        <v>50</v>
      </c>
      <c r="E102" s="56">
        <v>5</v>
      </c>
      <c r="F102" s="114">
        <f>D196+D197+D198+H196+H197</f>
        <v>61154</v>
      </c>
      <c r="G102" s="130">
        <f t="shared" si="20"/>
        <v>235</v>
      </c>
      <c r="H102" s="59">
        <f t="shared" si="18"/>
        <v>3.8427576282826963E-3</v>
      </c>
      <c r="I102" s="60">
        <v>0.5</v>
      </c>
      <c r="J102" s="59">
        <f t="shared" si="19"/>
        <v>1.9030959727249903E-2</v>
      </c>
      <c r="K102" s="61">
        <f t="shared" si="21"/>
        <v>0.98096904027275011</v>
      </c>
      <c r="L102" s="62">
        <f t="shared" si="25"/>
        <v>95160.178955948038</v>
      </c>
      <c r="M102" s="63">
        <f t="shared" si="22"/>
        <v>1810.9895333485474</v>
      </c>
      <c r="N102" s="62">
        <f t="shared" si="26"/>
        <v>471273.42094636883</v>
      </c>
      <c r="O102" s="63">
        <f t="shared" si="23"/>
        <v>3294604.0748498794</v>
      </c>
      <c r="P102" s="64">
        <f t="shared" si="24"/>
        <v>34.62166749786202</v>
      </c>
    </row>
    <row r="103" spans="1:16" s="24" customFormat="1" ht="14.25" x14ac:dyDescent="0.2">
      <c r="A103" s="22"/>
      <c r="B103" s="56">
        <v>14</v>
      </c>
      <c r="C103" s="57" t="s">
        <v>15</v>
      </c>
      <c r="D103" s="56">
        <v>55</v>
      </c>
      <c r="E103" s="56">
        <v>5</v>
      </c>
      <c r="F103" s="114">
        <f>H198+H199+H200+D199+D200</f>
        <v>52492</v>
      </c>
      <c r="G103" s="130">
        <f t="shared" si="20"/>
        <v>272</v>
      </c>
      <c r="H103" s="59">
        <f t="shared" si="18"/>
        <v>5.181741979730245E-3</v>
      </c>
      <c r="I103" s="60">
        <v>0.5</v>
      </c>
      <c r="J103" s="59">
        <f t="shared" si="19"/>
        <v>2.557737154893553E-2</v>
      </c>
      <c r="K103" s="61">
        <f t="shared" si="21"/>
        <v>0.97442262845106442</v>
      </c>
      <c r="L103" s="62">
        <f t="shared" si="25"/>
        <v>93349.189422599491</v>
      </c>
      <c r="M103" s="63">
        <f t="shared" si="22"/>
        <v>2387.6269016537844</v>
      </c>
      <c r="N103" s="62">
        <f t="shared" si="26"/>
        <v>460776.87985886296</v>
      </c>
      <c r="O103" s="63">
        <f t="shared" si="23"/>
        <v>2823330.6539035104</v>
      </c>
      <c r="P103" s="64">
        <f t="shared" si="24"/>
        <v>30.244833097822191</v>
      </c>
    </row>
    <row r="104" spans="1:16" s="24" customFormat="1" ht="14.25" x14ac:dyDescent="0.2">
      <c r="A104" s="22"/>
      <c r="B104" s="56">
        <v>15</v>
      </c>
      <c r="C104" s="57" t="s">
        <v>16</v>
      </c>
      <c r="D104" s="56">
        <v>60</v>
      </c>
      <c r="E104" s="56">
        <v>5</v>
      </c>
      <c r="F104" s="114">
        <f>D201+D202+D203+H201+H202</f>
        <v>40630</v>
      </c>
      <c r="G104" s="130">
        <f t="shared" si="20"/>
        <v>309</v>
      </c>
      <c r="H104" s="59">
        <f t="shared" si="18"/>
        <v>7.6052178193453113E-3</v>
      </c>
      <c r="I104" s="60">
        <v>0.5</v>
      </c>
      <c r="J104" s="59">
        <f t="shared" si="19"/>
        <v>3.7316587162610951E-2</v>
      </c>
      <c r="K104" s="61">
        <f t="shared" si="21"/>
        <v>0.96268341283738901</v>
      </c>
      <c r="L104" s="62">
        <f t="shared" si="25"/>
        <v>90961.562520945707</v>
      </c>
      <c r="M104" s="63">
        <f t="shared" si="22"/>
        <v>3394.3750762601558</v>
      </c>
      <c r="N104" s="62">
        <f t="shared" si="26"/>
        <v>446321.87491407816</v>
      </c>
      <c r="O104" s="63">
        <f t="shared" si="23"/>
        <v>2362553.7740446473</v>
      </c>
      <c r="P104" s="64">
        <f t="shared" si="24"/>
        <v>25.973100159758385</v>
      </c>
    </row>
    <row r="105" spans="1:16" s="24" customFormat="1" ht="14.25" x14ac:dyDescent="0.2">
      <c r="A105" s="22"/>
      <c r="B105" s="56">
        <v>16</v>
      </c>
      <c r="C105" s="57" t="s">
        <v>17</v>
      </c>
      <c r="D105" s="56">
        <v>65</v>
      </c>
      <c r="E105" s="56">
        <v>5</v>
      </c>
      <c r="F105" s="114">
        <f>H203+H204+H205+D204+D205</f>
        <v>30034</v>
      </c>
      <c r="G105" s="130">
        <f t="shared" si="20"/>
        <v>381</v>
      </c>
      <c r="H105" s="59">
        <f t="shared" si="18"/>
        <v>1.2685622960644603E-2</v>
      </c>
      <c r="I105" s="60">
        <v>0.5</v>
      </c>
      <c r="J105" s="59">
        <f t="shared" si="19"/>
        <v>6.1478385748632465E-2</v>
      </c>
      <c r="K105" s="61">
        <f t="shared" si="21"/>
        <v>0.93852161425136749</v>
      </c>
      <c r="L105" s="62">
        <f t="shared" si="25"/>
        <v>87567.187444685551</v>
      </c>
      <c r="M105" s="63">
        <f t="shared" si="22"/>
        <v>5383.4893286471779</v>
      </c>
      <c r="N105" s="62">
        <f t="shared" si="26"/>
        <v>424377.21390180982</v>
      </c>
      <c r="O105" s="63">
        <f t="shared" si="23"/>
        <v>1916231.8991305691</v>
      </c>
      <c r="P105" s="64">
        <f t="shared" si="24"/>
        <v>21.88299013647109</v>
      </c>
    </row>
    <row r="106" spans="1:16" s="24" customFormat="1" ht="14.25" x14ac:dyDescent="0.2">
      <c r="A106" s="22"/>
      <c r="B106" s="56">
        <v>17</v>
      </c>
      <c r="C106" s="57" t="s">
        <v>18</v>
      </c>
      <c r="D106" s="56">
        <v>70</v>
      </c>
      <c r="E106" s="56">
        <v>5</v>
      </c>
      <c r="F106" s="114">
        <f>D206+D207+D208+H206+H207</f>
        <v>21158</v>
      </c>
      <c r="G106" s="130">
        <f t="shared" si="20"/>
        <v>347</v>
      </c>
      <c r="H106" s="59">
        <f t="shared" si="18"/>
        <v>1.6400415918328765E-2</v>
      </c>
      <c r="I106" s="60">
        <v>0.5</v>
      </c>
      <c r="J106" s="59">
        <f t="shared" si="19"/>
        <v>7.8772332069646553E-2</v>
      </c>
      <c r="K106" s="61">
        <f t="shared" si="21"/>
        <v>0.92122766793035349</v>
      </c>
      <c r="L106" s="62">
        <f t="shared" si="25"/>
        <v>82183.698116038373</v>
      </c>
      <c r="M106" s="63">
        <f t="shared" si="22"/>
        <v>6473.8015587081609</v>
      </c>
      <c r="N106" s="62">
        <f t="shared" si="26"/>
        <v>394733.98668342148</v>
      </c>
      <c r="O106" s="63">
        <f t="shared" si="23"/>
        <v>1491854.6852287592</v>
      </c>
      <c r="P106" s="64">
        <f t="shared" si="24"/>
        <v>18.152683797732628</v>
      </c>
    </row>
    <row r="107" spans="1:16" s="24" customFormat="1" ht="14.25" x14ac:dyDescent="0.2">
      <c r="A107" s="22"/>
      <c r="B107" s="56">
        <v>18</v>
      </c>
      <c r="C107" s="57" t="s">
        <v>19</v>
      </c>
      <c r="D107" s="56">
        <v>75</v>
      </c>
      <c r="E107" s="56">
        <v>5</v>
      </c>
      <c r="F107" s="114">
        <f>H208+H209+H210+D209+D210</f>
        <v>14138</v>
      </c>
      <c r="G107" s="130">
        <f t="shared" si="20"/>
        <v>410</v>
      </c>
      <c r="H107" s="59">
        <f t="shared" si="18"/>
        <v>2.8999858537275429E-2</v>
      </c>
      <c r="I107" s="60">
        <v>0.5</v>
      </c>
      <c r="J107" s="59">
        <f t="shared" si="19"/>
        <v>0.13519752027962806</v>
      </c>
      <c r="K107" s="61">
        <f t="shared" si="21"/>
        <v>0.86480247972037194</v>
      </c>
      <c r="L107" s="62">
        <f t="shared" si="25"/>
        <v>75709.896557330212</v>
      </c>
      <c r="M107" s="63">
        <f t="shared" si="22"/>
        <v>10235.790275178195</v>
      </c>
      <c r="N107" s="62">
        <f t="shared" si="26"/>
        <v>352960.00709870551</v>
      </c>
      <c r="O107" s="63">
        <f t="shared" si="23"/>
        <v>1097120.6985453377</v>
      </c>
      <c r="P107" s="64">
        <f t="shared" si="24"/>
        <v>14.491113426823388</v>
      </c>
    </row>
    <row r="108" spans="1:16" s="24" customFormat="1" ht="14.25" x14ac:dyDescent="0.2">
      <c r="A108" s="22"/>
      <c r="B108" s="56">
        <v>19</v>
      </c>
      <c r="C108" s="57" t="s">
        <v>20</v>
      </c>
      <c r="D108" s="56">
        <v>80</v>
      </c>
      <c r="E108" s="56">
        <v>5</v>
      </c>
      <c r="F108" s="114">
        <f>D211+D212+D213+H211+H212</f>
        <v>9895</v>
      </c>
      <c r="G108" s="130">
        <f t="shared" si="20"/>
        <v>475</v>
      </c>
      <c r="H108" s="59">
        <f t="shared" si="18"/>
        <v>4.8004042445679636E-2</v>
      </c>
      <c r="I108" s="60">
        <v>0.5</v>
      </c>
      <c r="J108" s="59">
        <f t="shared" si="19"/>
        <v>0.214301827205053</v>
      </c>
      <c r="K108" s="61">
        <f t="shared" si="21"/>
        <v>0.78569817279494703</v>
      </c>
      <c r="L108" s="62">
        <f t="shared" si="25"/>
        <v>65474.106282152017</v>
      </c>
      <c r="M108" s="63">
        <f t="shared" si="22"/>
        <v>14031.220610883014</v>
      </c>
      <c r="N108" s="62">
        <f t="shared" si="26"/>
        <v>292292.47988355253</v>
      </c>
      <c r="O108" s="63">
        <f t="shared" si="23"/>
        <v>744160.69144663215</v>
      </c>
      <c r="P108" s="64">
        <f t="shared" si="24"/>
        <v>11.365725073661485</v>
      </c>
    </row>
    <row r="109" spans="1:16" s="24" customFormat="1" ht="14.25" x14ac:dyDescent="0.2">
      <c r="A109" s="22"/>
      <c r="B109" s="56">
        <v>20</v>
      </c>
      <c r="C109" s="57" t="s">
        <v>21</v>
      </c>
      <c r="D109" s="56">
        <v>85</v>
      </c>
      <c r="E109" s="56">
        <v>5</v>
      </c>
      <c r="F109" s="114">
        <f>H213+H214+H215+D214+D215</f>
        <v>5902</v>
      </c>
      <c r="G109" s="130">
        <f t="shared" si="20"/>
        <v>460</v>
      </c>
      <c r="H109" s="59">
        <f t="shared" si="18"/>
        <v>7.7939681463910546E-2</v>
      </c>
      <c r="I109" s="60">
        <v>0.5</v>
      </c>
      <c r="J109" s="59">
        <f t="shared" si="19"/>
        <v>0.32614861032331255</v>
      </c>
      <c r="K109" s="61">
        <f t="shared" si="21"/>
        <v>0.67385138967668745</v>
      </c>
      <c r="L109" s="62">
        <f t="shared" si="25"/>
        <v>51442.885671269003</v>
      </c>
      <c r="M109" s="63">
        <f t="shared" si="22"/>
        <v>16778.025672705437</v>
      </c>
      <c r="N109" s="62">
        <f t="shared" si="26"/>
        <v>215269.36417458142</v>
      </c>
      <c r="O109" s="63">
        <f t="shared" si="23"/>
        <v>451868.21156307962</v>
      </c>
      <c r="P109" s="64">
        <f t="shared" si="24"/>
        <v>8.7838814962794611</v>
      </c>
    </row>
    <row r="110" spans="1:16" s="24" customFormat="1" ht="14.25" x14ac:dyDescent="0.2">
      <c r="A110" s="22"/>
      <c r="B110" s="56">
        <v>21</v>
      </c>
      <c r="C110" s="56" t="s">
        <v>22</v>
      </c>
      <c r="D110" s="56">
        <v>90</v>
      </c>
      <c r="E110" s="56">
        <v>5</v>
      </c>
      <c r="F110" s="58">
        <f>D216+D217+D218+H216+H217</f>
        <v>2586</v>
      </c>
      <c r="G110" s="130">
        <f t="shared" si="20"/>
        <v>291</v>
      </c>
      <c r="H110" s="59">
        <f t="shared" si="18"/>
        <v>0.11252900232018562</v>
      </c>
      <c r="I110" s="60">
        <v>0.5</v>
      </c>
      <c r="J110" s="59">
        <f t="shared" si="19"/>
        <v>0.43911272068809415</v>
      </c>
      <c r="K110" s="61">
        <f t="shared" si="21"/>
        <v>0.56088727931190585</v>
      </c>
      <c r="L110" s="62">
        <f t="shared" si="25"/>
        <v>34664.859998563566</v>
      </c>
      <c r="M110" s="63">
        <f t="shared" si="22"/>
        <v>15221.78098624113</v>
      </c>
      <c r="N110" s="62">
        <f t="shared" si="26"/>
        <v>135269.847527215</v>
      </c>
      <c r="O110" s="63">
        <f t="shared" si="23"/>
        <v>236598.84738849816</v>
      </c>
      <c r="P110" s="64">
        <f t="shared" si="24"/>
        <v>6.8253224561790322</v>
      </c>
    </row>
    <row r="111" spans="1:16" s="24" customFormat="1" ht="14.25" x14ac:dyDescent="0.2">
      <c r="A111" s="22"/>
      <c r="B111" s="56">
        <v>22</v>
      </c>
      <c r="C111" s="56" t="s">
        <v>23</v>
      </c>
      <c r="D111" s="56">
        <v>95</v>
      </c>
      <c r="E111" s="56">
        <v>5</v>
      </c>
      <c r="F111" s="58">
        <f>H218+H219+H220+D219+D220</f>
        <v>893</v>
      </c>
      <c r="G111" s="130">
        <f t="shared" si="20"/>
        <v>106</v>
      </c>
      <c r="H111" s="59">
        <f t="shared" si="18"/>
        <v>0.11870100783874581</v>
      </c>
      <c r="I111" s="60">
        <v>0.5</v>
      </c>
      <c r="J111" s="59">
        <f t="shared" si="19"/>
        <v>0.45768566493955093</v>
      </c>
      <c r="K111" s="61">
        <f t="shared" si="21"/>
        <v>0.54231433506044913</v>
      </c>
      <c r="L111" s="62">
        <f t="shared" si="25"/>
        <v>19443.079012322436</v>
      </c>
      <c r="M111" s="63">
        <f t="shared" si="22"/>
        <v>8898.8185462270212</v>
      </c>
      <c r="N111" s="62">
        <f t="shared" si="26"/>
        <v>74968.348696044632</v>
      </c>
      <c r="O111" s="63">
        <f t="shared" si="23"/>
        <v>101328.99986128317</v>
      </c>
      <c r="P111" s="64">
        <f t="shared" si="24"/>
        <v>5.2115716753022454</v>
      </c>
    </row>
    <row r="112" spans="1:16" s="24" customFormat="1" ht="14.25" x14ac:dyDescent="0.2">
      <c r="A112" s="22"/>
      <c r="B112" s="65">
        <v>23</v>
      </c>
      <c r="C112" s="65" t="s">
        <v>3</v>
      </c>
      <c r="D112" s="65" t="s">
        <v>3</v>
      </c>
      <c r="E112" s="65">
        <v>5</v>
      </c>
      <c r="F112" s="66">
        <f>D221+H221</f>
        <v>375</v>
      </c>
      <c r="G112" s="130">
        <f t="shared" si="20"/>
        <v>28</v>
      </c>
      <c r="H112" s="67">
        <f t="shared" si="18"/>
        <v>7.4666666666666673E-2</v>
      </c>
      <c r="I112" s="68">
        <v>0.5</v>
      </c>
      <c r="J112" s="67">
        <f t="shared" si="19"/>
        <v>0.3146067415730337</v>
      </c>
      <c r="K112" s="69">
        <f>1-J112</f>
        <v>0.6853932584269663</v>
      </c>
      <c r="L112" s="70">
        <f t="shared" si="25"/>
        <v>10544.260466095415</v>
      </c>
      <c r="M112" s="71">
        <f t="shared" si="22"/>
        <v>10544.260466095415</v>
      </c>
      <c r="N112" s="70">
        <f t="shared" si="26"/>
        <v>26360.651165238538</v>
      </c>
      <c r="O112" s="71">
        <f t="shared" si="23"/>
        <v>26360.651165238538</v>
      </c>
      <c r="P112" s="72">
        <f t="shared" si="24"/>
        <v>2.5</v>
      </c>
    </row>
    <row r="113" spans="1:42" s="24" customFormat="1" ht="14.25" x14ac:dyDescent="0.2">
      <c r="A113" s="22"/>
      <c r="B113" s="22"/>
      <c r="C113" s="22"/>
      <c r="D113" s="22"/>
      <c r="E113" s="22"/>
      <c r="F113" s="108">
        <f>SUM(F91:F112)</f>
        <v>802902</v>
      </c>
      <c r="G113" s="108">
        <f>SUM(G91:G112)</f>
        <v>3905</v>
      </c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42" s="24" customFormat="1" ht="14.25" x14ac:dyDescent="0.2">
      <c r="A114" s="22"/>
      <c r="B114" s="22"/>
      <c r="C114" s="22"/>
      <c r="D114" s="22"/>
      <c r="E114" s="22"/>
      <c r="F114" s="103"/>
      <c r="G114" s="10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42" s="24" customFormat="1" ht="14.25" x14ac:dyDescent="0.2">
      <c r="A115" s="22"/>
      <c r="B115" s="22"/>
      <c r="C115" s="22"/>
      <c r="D115" s="22"/>
      <c r="E115" s="22"/>
      <c r="F115" s="103"/>
      <c r="G115" s="10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42" s="1" customFormat="1" ht="13.5" thickBot="1" x14ac:dyDescent="0.25">
      <c r="A116" s="23"/>
      <c r="B116" s="6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1" customFormat="1" ht="18.75" thickTop="1" thickBot="1" x14ac:dyDescent="0.35">
      <c r="A117" s="23"/>
      <c r="B117" s="3" t="s">
        <v>65</v>
      </c>
      <c r="C117" s="8"/>
      <c r="D117" s="8"/>
      <c r="E117" s="8"/>
      <c r="F117" s="9"/>
      <c r="G117" s="10"/>
      <c r="H117" s="77" t="s">
        <v>129</v>
      </c>
      <c r="I117" s="78" t="s">
        <v>125</v>
      </c>
      <c r="J117" s="79"/>
      <c r="K117" s="79"/>
      <c r="L117" s="79"/>
      <c r="M117" s="79"/>
      <c r="N117" s="79"/>
      <c r="O117" s="79"/>
      <c r="P117" s="80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1" customFormat="1" ht="18.75" thickTop="1" thickBot="1" x14ac:dyDescent="0.35">
      <c r="A118" s="23"/>
      <c r="B118" s="3" t="s">
        <v>66</v>
      </c>
      <c r="C118" s="8"/>
      <c r="D118" s="8"/>
      <c r="E118" s="8"/>
      <c r="F118" s="9"/>
      <c r="G118" s="10"/>
      <c r="H118" s="77" t="s">
        <v>130</v>
      </c>
      <c r="I118" s="78" t="s">
        <v>126</v>
      </c>
      <c r="J118" s="79"/>
      <c r="K118" s="79"/>
      <c r="L118" s="79"/>
      <c r="M118" s="79"/>
      <c r="N118" s="79"/>
      <c r="O118" s="79"/>
      <c r="P118" s="80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1" customFormat="1" ht="18.75" thickTop="1" thickBot="1" x14ac:dyDescent="0.35">
      <c r="A119" s="23"/>
      <c r="B119" s="3" t="s">
        <v>67</v>
      </c>
      <c r="C119" s="8"/>
      <c r="D119" s="8"/>
      <c r="E119" s="8"/>
      <c r="F119" s="9"/>
      <c r="G119" s="10"/>
      <c r="H119" s="77" t="s">
        <v>131</v>
      </c>
      <c r="I119" s="78" t="s">
        <v>127</v>
      </c>
      <c r="J119" s="79"/>
      <c r="K119" s="79"/>
      <c r="L119" s="79"/>
      <c r="M119" s="79"/>
      <c r="N119" s="79"/>
      <c r="O119" s="79"/>
      <c r="P119" s="80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s="1" customFormat="1" ht="15.75" thickTop="1" thickBot="1" x14ac:dyDescent="0.25">
      <c r="A120" s="23"/>
      <c r="B120" s="3" t="s">
        <v>68</v>
      </c>
      <c r="C120" s="8"/>
      <c r="D120" s="8"/>
      <c r="E120" s="8"/>
      <c r="F120" s="9"/>
      <c r="G120" s="10"/>
      <c r="H120" s="84" t="s">
        <v>2</v>
      </c>
      <c r="I120" s="85" t="s">
        <v>139</v>
      </c>
      <c r="J120" s="86"/>
      <c r="K120" s="86"/>
      <c r="L120" s="86"/>
      <c r="M120" s="86" t="s">
        <v>155</v>
      </c>
      <c r="N120" s="86"/>
      <c r="O120" s="86"/>
      <c r="P120" s="87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s="1" customFormat="1" ht="18.75" thickTop="1" thickBot="1" x14ac:dyDescent="0.35">
      <c r="A121" s="23"/>
      <c r="B121" s="3" t="s">
        <v>69</v>
      </c>
      <c r="C121" s="8"/>
      <c r="D121" s="8"/>
      <c r="E121" s="8"/>
      <c r="F121" s="9"/>
      <c r="G121" s="10"/>
      <c r="H121" s="94"/>
      <c r="I121" s="88"/>
      <c r="J121" s="10"/>
      <c r="K121" s="10"/>
      <c r="L121" s="10"/>
      <c r="M121" s="44" t="s">
        <v>156</v>
      </c>
      <c r="N121" s="44"/>
      <c r="O121" s="10"/>
      <c r="P121" s="89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s="1" customFormat="1" ht="18.75" thickTop="1" thickBot="1" x14ac:dyDescent="0.35">
      <c r="A122" s="23"/>
      <c r="B122" s="3" t="s">
        <v>70</v>
      </c>
      <c r="C122" s="8"/>
      <c r="D122" s="8"/>
      <c r="E122" s="8"/>
      <c r="F122" s="9"/>
      <c r="G122" s="10"/>
      <c r="H122" s="95"/>
      <c r="I122" s="90"/>
      <c r="J122" s="91"/>
      <c r="K122" s="91"/>
      <c r="L122" s="91"/>
      <c r="M122" s="92" t="s">
        <v>157</v>
      </c>
      <c r="N122" s="92"/>
      <c r="O122" s="91"/>
      <c r="P122" s="9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s="1" customFormat="1" ht="18.75" thickTop="1" thickBot="1" x14ac:dyDescent="0.35">
      <c r="A123" s="23"/>
      <c r="B123" s="3" t="s">
        <v>71</v>
      </c>
      <c r="C123" s="8"/>
      <c r="D123" s="8"/>
      <c r="E123" s="8"/>
      <c r="F123" s="9"/>
      <c r="G123" s="10"/>
      <c r="H123" s="77" t="s">
        <v>132</v>
      </c>
      <c r="I123" s="78" t="s">
        <v>128</v>
      </c>
      <c r="J123" s="79"/>
      <c r="K123" s="79"/>
      <c r="L123" s="79"/>
      <c r="M123" s="79"/>
      <c r="N123" s="79"/>
      <c r="O123" s="79"/>
      <c r="P123" s="80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s="1" customFormat="1" ht="18.75" thickTop="1" thickBot="1" x14ac:dyDescent="0.35">
      <c r="A124" s="23"/>
      <c r="B124" s="4" t="s">
        <v>72</v>
      </c>
      <c r="C124" s="11"/>
      <c r="D124" s="11"/>
      <c r="E124" s="11"/>
      <c r="F124" s="12"/>
      <c r="G124" s="10"/>
      <c r="H124" s="77" t="s">
        <v>133</v>
      </c>
      <c r="I124" s="78" t="s">
        <v>150</v>
      </c>
      <c r="J124" s="79"/>
      <c r="K124" s="79"/>
      <c r="L124" s="79"/>
      <c r="M124" s="79"/>
      <c r="N124" s="79"/>
      <c r="O124" s="79"/>
      <c r="P124" s="80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s="1" customFormat="1" ht="18.75" thickTop="1" thickBot="1" x14ac:dyDescent="0.35">
      <c r="A125" s="23"/>
      <c r="B125" s="13"/>
      <c r="C125" s="10"/>
      <c r="D125" s="10"/>
      <c r="E125" s="10"/>
      <c r="F125" s="14"/>
      <c r="G125" s="10"/>
      <c r="H125" s="81" t="s">
        <v>134</v>
      </c>
      <c r="I125" s="78" t="s">
        <v>158</v>
      </c>
      <c r="J125" s="79"/>
      <c r="K125" s="79"/>
      <c r="L125" s="79"/>
      <c r="M125" s="79"/>
      <c r="N125" s="79"/>
      <c r="O125" s="79"/>
      <c r="P125" s="80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s="1" customFormat="1" ht="18.75" thickTop="1" thickBot="1" x14ac:dyDescent="0.35">
      <c r="A126" s="23"/>
      <c r="B126" s="13" t="s">
        <v>73</v>
      </c>
      <c r="C126" s="10"/>
      <c r="D126" s="10"/>
      <c r="E126" s="10"/>
      <c r="F126" s="14"/>
      <c r="G126" s="10"/>
      <c r="H126" s="77" t="s">
        <v>135</v>
      </c>
      <c r="I126" s="78" t="s">
        <v>151</v>
      </c>
      <c r="J126" s="79"/>
      <c r="K126" s="79"/>
      <c r="L126" s="79"/>
      <c r="M126" s="79"/>
      <c r="N126" s="79"/>
      <c r="O126" s="79"/>
      <c r="P126" s="80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s="1" customFormat="1" ht="18.75" thickTop="1" thickBot="1" x14ac:dyDescent="0.35">
      <c r="A127" s="23"/>
      <c r="B127" s="13" t="s">
        <v>74</v>
      </c>
      <c r="C127" s="10"/>
      <c r="D127" s="10"/>
      <c r="E127" s="10"/>
      <c r="F127" s="14"/>
      <c r="G127" s="10"/>
      <c r="H127" s="77" t="s">
        <v>136</v>
      </c>
      <c r="I127" s="78" t="s">
        <v>152</v>
      </c>
      <c r="J127" s="79"/>
      <c r="K127" s="79"/>
      <c r="L127" s="79"/>
      <c r="M127" s="79"/>
      <c r="N127" s="79"/>
      <c r="O127" s="79"/>
      <c r="P127" s="80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23" customFormat="1" ht="18.75" thickTop="1" thickBot="1" x14ac:dyDescent="0.35">
      <c r="B128" s="13" t="s">
        <v>75</v>
      </c>
      <c r="C128" s="10"/>
      <c r="D128" s="10"/>
      <c r="E128" s="10"/>
      <c r="F128" s="14"/>
      <c r="G128" s="10"/>
      <c r="H128" s="81" t="s">
        <v>137</v>
      </c>
      <c r="I128" s="78" t="s">
        <v>153</v>
      </c>
      <c r="J128" s="79"/>
      <c r="K128" s="79"/>
      <c r="L128" s="79"/>
      <c r="M128" s="79"/>
      <c r="N128" s="79"/>
      <c r="O128" s="79"/>
      <c r="P128" s="80"/>
    </row>
    <row r="129" spans="2:16" s="23" customFormat="1" ht="18.75" thickTop="1" thickBot="1" x14ac:dyDescent="0.35">
      <c r="B129" s="13" t="s">
        <v>76</v>
      </c>
      <c r="C129" s="10"/>
      <c r="D129" s="10"/>
      <c r="E129" s="10"/>
      <c r="F129" s="14"/>
      <c r="H129" s="82" t="s">
        <v>138</v>
      </c>
      <c r="I129" s="78" t="s">
        <v>154</v>
      </c>
      <c r="J129" s="79"/>
      <c r="K129" s="79"/>
      <c r="L129" s="79"/>
      <c r="M129" s="79"/>
      <c r="N129" s="79"/>
      <c r="O129" s="79"/>
      <c r="P129" s="83"/>
    </row>
    <row r="130" spans="2:16" s="23" customFormat="1" ht="13.5" thickTop="1" x14ac:dyDescent="0.2">
      <c r="B130" s="13"/>
      <c r="C130" s="10"/>
      <c r="D130" s="10"/>
      <c r="E130" s="10"/>
      <c r="F130" s="14"/>
      <c r="M130" s="10"/>
      <c r="N130" s="10"/>
      <c r="O130" s="10"/>
    </row>
    <row r="131" spans="2:16" s="23" customFormat="1" x14ac:dyDescent="0.2">
      <c r="B131" s="13" t="s">
        <v>77</v>
      </c>
      <c r="C131" s="10"/>
      <c r="D131" s="10"/>
      <c r="E131" s="10"/>
      <c r="F131" s="14"/>
      <c r="M131" s="10"/>
      <c r="N131" s="10"/>
      <c r="O131" s="10"/>
    </row>
    <row r="132" spans="2:16" s="23" customFormat="1" x14ac:dyDescent="0.2">
      <c r="B132" s="13" t="s">
        <v>78</v>
      </c>
      <c r="C132" s="10"/>
      <c r="D132" s="10"/>
      <c r="E132" s="10"/>
      <c r="F132" s="14"/>
    </row>
    <row r="133" spans="2:16" s="23" customFormat="1" x14ac:dyDescent="0.2">
      <c r="B133" s="13" t="s">
        <v>79</v>
      </c>
      <c r="C133" s="10"/>
      <c r="D133" s="10"/>
      <c r="E133" s="10"/>
      <c r="F133" s="14"/>
    </row>
    <row r="134" spans="2:16" s="23" customFormat="1" x14ac:dyDescent="0.2">
      <c r="B134" s="13" t="s">
        <v>80</v>
      </c>
      <c r="C134" s="10"/>
      <c r="D134" s="10"/>
      <c r="E134" s="10"/>
      <c r="F134" s="14"/>
    </row>
    <row r="135" spans="2:16" s="23" customFormat="1" x14ac:dyDescent="0.2">
      <c r="B135" s="13"/>
      <c r="C135" s="10"/>
      <c r="D135" s="10"/>
      <c r="E135" s="10"/>
      <c r="F135" s="14"/>
    </row>
    <row r="136" spans="2:16" s="23" customFormat="1" x14ac:dyDescent="0.2">
      <c r="B136" s="13" t="s">
        <v>81</v>
      </c>
      <c r="C136" s="10"/>
      <c r="D136" s="10"/>
      <c r="E136" s="10"/>
      <c r="F136" s="14"/>
    </row>
    <row r="137" spans="2:16" s="23" customFormat="1" x14ac:dyDescent="0.2">
      <c r="B137" s="13" t="s">
        <v>82</v>
      </c>
      <c r="C137" s="10"/>
      <c r="D137" s="10"/>
      <c r="E137" s="10"/>
      <c r="F137" s="14"/>
    </row>
    <row r="138" spans="2:16" s="23" customFormat="1" x14ac:dyDescent="0.2">
      <c r="B138" s="13" t="s">
        <v>83</v>
      </c>
      <c r="C138" s="10"/>
      <c r="D138" s="10"/>
      <c r="E138" s="10"/>
      <c r="F138" s="14"/>
    </row>
    <row r="139" spans="2:16" s="23" customFormat="1" ht="13.5" thickBot="1" x14ac:dyDescent="0.25">
      <c r="B139" s="15" t="s">
        <v>84</v>
      </c>
      <c r="C139" s="16"/>
      <c r="D139" s="16"/>
      <c r="E139" s="16"/>
      <c r="F139" s="17"/>
    </row>
    <row r="140" spans="2:16" s="23" customFormat="1" ht="13.5" thickTop="1" x14ac:dyDescent="0.2">
      <c r="B140" s="4" t="s">
        <v>85</v>
      </c>
      <c r="C140" s="11"/>
      <c r="D140" s="11"/>
      <c r="E140" s="11"/>
      <c r="F140" s="12"/>
    </row>
    <row r="141" spans="2:16" s="23" customFormat="1" x14ac:dyDescent="0.2">
      <c r="B141" s="13" t="s">
        <v>86</v>
      </c>
      <c r="C141" s="10"/>
      <c r="D141" s="10"/>
      <c r="E141" s="10"/>
      <c r="F141" s="14"/>
    </row>
    <row r="142" spans="2:16" s="23" customFormat="1" x14ac:dyDescent="0.2">
      <c r="B142" s="13" t="s">
        <v>87</v>
      </c>
      <c r="C142" s="10"/>
      <c r="D142" s="10"/>
      <c r="E142" s="10"/>
      <c r="F142" s="14"/>
    </row>
    <row r="143" spans="2:16" s="23" customFormat="1" ht="13.5" thickBot="1" x14ac:dyDescent="0.25">
      <c r="B143" s="15" t="s">
        <v>88</v>
      </c>
      <c r="C143" s="16"/>
      <c r="D143" s="16"/>
      <c r="E143" s="16"/>
      <c r="F143" s="17"/>
    </row>
    <row r="144" spans="2:16" s="23" customFormat="1" ht="13.5" thickTop="1" x14ac:dyDescent="0.2">
      <c r="B144" s="4" t="s">
        <v>89</v>
      </c>
      <c r="C144" s="11"/>
      <c r="D144" s="11"/>
      <c r="E144" s="11"/>
      <c r="F144" s="12"/>
    </row>
    <row r="145" spans="2:6" s="23" customFormat="1" x14ac:dyDescent="0.2">
      <c r="B145" s="13" t="s">
        <v>90</v>
      </c>
      <c r="C145" s="10"/>
      <c r="D145" s="10"/>
      <c r="E145" s="10"/>
      <c r="F145" s="14"/>
    </row>
    <row r="146" spans="2:6" s="23" customFormat="1" x14ac:dyDescent="0.2">
      <c r="B146" s="13" t="s">
        <v>91</v>
      </c>
      <c r="C146" s="10"/>
      <c r="D146" s="10"/>
      <c r="E146" s="10"/>
      <c r="F146" s="14"/>
    </row>
    <row r="147" spans="2:6" s="23" customFormat="1" x14ac:dyDescent="0.2">
      <c r="B147" s="13" t="s">
        <v>92</v>
      </c>
      <c r="C147" s="10"/>
      <c r="D147" s="10"/>
      <c r="E147" s="10"/>
      <c r="F147" s="14"/>
    </row>
    <row r="148" spans="2:6" s="23" customFormat="1" ht="13.5" thickBot="1" x14ac:dyDescent="0.25">
      <c r="B148" s="15" t="s">
        <v>93</v>
      </c>
      <c r="C148" s="16"/>
      <c r="D148" s="16"/>
      <c r="E148" s="16"/>
      <c r="F148" s="17"/>
    </row>
    <row r="149" spans="2:6" s="23" customFormat="1" ht="13.5" thickTop="1" x14ac:dyDescent="0.2">
      <c r="B149" s="4" t="s">
        <v>94</v>
      </c>
      <c r="C149" s="11"/>
      <c r="D149" s="11"/>
      <c r="E149" s="11"/>
      <c r="F149" s="12"/>
    </row>
    <row r="150" spans="2:6" s="23" customFormat="1" x14ac:dyDescent="0.2">
      <c r="B150" s="13" t="s">
        <v>95</v>
      </c>
      <c r="C150" s="10"/>
      <c r="D150" s="10"/>
      <c r="E150" s="10"/>
      <c r="F150" s="14"/>
    </row>
    <row r="151" spans="2:6" s="23" customFormat="1" x14ac:dyDescent="0.2">
      <c r="B151" s="13" t="s">
        <v>96</v>
      </c>
      <c r="C151" s="10"/>
      <c r="D151" s="10"/>
      <c r="E151" s="10"/>
      <c r="F151" s="14"/>
    </row>
    <row r="152" spans="2:6" s="23" customFormat="1" ht="13.5" thickBot="1" x14ac:dyDescent="0.25">
      <c r="B152" s="15" t="s">
        <v>97</v>
      </c>
      <c r="C152" s="16"/>
      <c r="D152" s="16"/>
      <c r="E152" s="16"/>
      <c r="F152" s="17"/>
    </row>
    <row r="153" spans="2:6" s="23" customFormat="1" ht="13.5" thickTop="1" x14ac:dyDescent="0.2">
      <c r="B153" s="4" t="s">
        <v>98</v>
      </c>
      <c r="C153" s="11"/>
      <c r="D153" s="11"/>
      <c r="E153" s="11"/>
      <c r="F153" s="12"/>
    </row>
    <row r="154" spans="2:6" s="23" customFormat="1" x14ac:dyDescent="0.2">
      <c r="B154" s="13" t="s">
        <v>99</v>
      </c>
      <c r="C154" s="10"/>
      <c r="D154" s="10"/>
      <c r="E154" s="10"/>
      <c r="F154" s="14"/>
    </row>
    <row r="155" spans="2:6" s="23" customFormat="1" x14ac:dyDescent="0.2">
      <c r="B155" s="13" t="s">
        <v>100</v>
      </c>
      <c r="C155" s="10"/>
      <c r="D155" s="10"/>
      <c r="E155" s="10"/>
      <c r="F155" s="14"/>
    </row>
    <row r="156" spans="2:6" s="23" customFormat="1" ht="13.5" thickBot="1" x14ac:dyDescent="0.25">
      <c r="B156" s="15" t="s">
        <v>101</v>
      </c>
      <c r="C156" s="16"/>
      <c r="D156" s="16"/>
      <c r="E156" s="16"/>
      <c r="F156" s="17"/>
    </row>
    <row r="157" spans="2:6" s="23" customFormat="1" ht="13.5" thickTop="1" x14ac:dyDescent="0.2">
      <c r="B157" s="4" t="s">
        <v>102</v>
      </c>
      <c r="C157" s="11"/>
      <c r="D157" s="11"/>
      <c r="E157" s="11"/>
      <c r="F157" s="12"/>
    </row>
    <row r="158" spans="2:6" s="23" customFormat="1" x14ac:dyDescent="0.2">
      <c r="B158" s="13" t="s">
        <v>103</v>
      </c>
      <c r="C158" s="10"/>
      <c r="D158" s="10"/>
      <c r="E158" s="10"/>
      <c r="F158" s="14"/>
    </row>
    <row r="159" spans="2:6" s="23" customFormat="1" x14ac:dyDescent="0.2">
      <c r="B159" s="13" t="s">
        <v>104</v>
      </c>
      <c r="C159" s="10"/>
      <c r="D159" s="10"/>
      <c r="E159" s="10"/>
      <c r="F159" s="14"/>
    </row>
    <row r="160" spans="2:6" s="23" customFormat="1" ht="13.5" thickBot="1" x14ac:dyDescent="0.25">
      <c r="B160" s="15" t="s">
        <v>105</v>
      </c>
      <c r="C160" s="16"/>
      <c r="D160" s="16"/>
      <c r="E160" s="16"/>
      <c r="F160" s="17"/>
    </row>
    <row r="161" spans="2:11" s="23" customFormat="1" ht="13.5" thickTop="1" x14ac:dyDescent="0.2">
      <c r="B161" s="4" t="s">
        <v>106</v>
      </c>
      <c r="C161" s="11"/>
      <c r="D161" s="11"/>
      <c r="E161" s="11"/>
      <c r="F161" s="12"/>
    </row>
    <row r="162" spans="2:11" s="23" customFormat="1" x14ac:dyDescent="0.2">
      <c r="B162" s="13" t="s">
        <v>107</v>
      </c>
      <c r="C162" s="10"/>
      <c r="D162" s="10"/>
      <c r="E162" s="10"/>
      <c r="F162" s="14"/>
    </row>
    <row r="163" spans="2:11" s="23" customFormat="1" x14ac:dyDescent="0.2">
      <c r="B163" s="13" t="s">
        <v>108</v>
      </c>
      <c r="C163" s="10"/>
      <c r="D163" s="10"/>
      <c r="E163" s="10"/>
      <c r="F163" s="14"/>
    </row>
    <row r="164" spans="2:11" s="23" customFormat="1" ht="13.5" thickBot="1" x14ac:dyDescent="0.25">
      <c r="B164" s="15" t="s">
        <v>109</v>
      </c>
      <c r="C164" s="16"/>
      <c r="D164" s="16"/>
      <c r="E164" s="16"/>
      <c r="F164" s="17"/>
    </row>
    <row r="165" spans="2:11" s="23" customFormat="1" ht="13.5" thickTop="1" x14ac:dyDescent="0.2">
      <c r="B165" s="10"/>
      <c r="C165" s="10"/>
      <c r="D165" s="10"/>
      <c r="E165" s="10"/>
      <c r="F165" s="10"/>
    </row>
    <row r="166" spans="2:11" s="23" customFormat="1" x14ac:dyDescent="0.2">
      <c r="B166" s="18" t="s">
        <v>110</v>
      </c>
      <c r="C166" s="10"/>
      <c r="D166" s="10"/>
      <c r="E166" s="10"/>
      <c r="F166" s="10"/>
    </row>
    <row r="167" spans="2:11" s="23" customFormat="1" x14ac:dyDescent="0.2">
      <c r="B167" s="10"/>
      <c r="C167" s="10"/>
      <c r="D167" s="10"/>
      <c r="E167" s="10"/>
      <c r="F167" s="10"/>
    </row>
    <row r="168" spans="2:11" s="23" customFormat="1" ht="18" x14ac:dyDescent="0.25">
      <c r="B168" s="145" t="s">
        <v>298</v>
      </c>
      <c r="C168" s="10"/>
      <c r="D168" s="10"/>
      <c r="E168" s="10"/>
      <c r="F168" s="10"/>
    </row>
    <row r="169" spans="2:11" s="23" customFormat="1" ht="13.5" thickBot="1" x14ac:dyDescent="0.25">
      <c r="B169" s="10"/>
      <c r="C169" s="10"/>
      <c r="D169" s="10"/>
      <c r="E169" s="10"/>
      <c r="F169" s="10"/>
    </row>
    <row r="170" spans="2:11" s="23" customFormat="1" x14ac:dyDescent="0.2">
      <c r="B170" s="96" t="s">
        <v>160</v>
      </c>
      <c r="C170" s="97" t="s">
        <v>113</v>
      </c>
      <c r="D170" s="97" t="s">
        <v>114</v>
      </c>
      <c r="E170" s="97" t="s">
        <v>159</v>
      </c>
      <c r="F170" s="98" t="s">
        <v>160</v>
      </c>
      <c r="G170" s="97" t="s">
        <v>113</v>
      </c>
      <c r="H170" s="97" t="s">
        <v>114</v>
      </c>
      <c r="I170" s="99" t="s">
        <v>159</v>
      </c>
    </row>
    <row r="171" spans="2:11" s="23" customFormat="1" ht="25.5" x14ac:dyDescent="0.2">
      <c r="B171" s="131" t="s">
        <v>161</v>
      </c>
      <c r="C171" s="132">
        <v>8546</v>
      </c>
      <c r="D171" s="132">
        <v>7939</v>
      </c>
      <c r="E171" s="132">
        <v>16485</v>
      </c>
      <c r="F171" s="133" t="s">
        <v>162</v>
      </c>
      <c r="G171" s="132">
        <v>8850</v>
      </c>
      <c r="H171" s="132">
        <v>8437</v>
      </c>
      <c r="I171" s="134">
        <v>17287</v>
      </c>
      <c r="K171" s="100"/>
    </row>
    <row r="172" spans="2:11" s="23" customFormat="1" x14ac:dyDescent="0.2">
      <c r="B172" s="131" t="s">
        <v>163</v>
      </c>
      <c r="C172" s="132">
        <v>9710</v>
      </c>
      <c r="D172" s="132">
        <v>9082</v>
      </c>
      <c r="E172" s="132">
        <v>18792</v>
      </c>
      <c r="F172" s="133" t="s">
        <v>164</v>
      </c>
      <c r="G172" s="132">
        <v>10208</v>
      </c>
      <c r="H172" s="132">
        <v>9596</v>
      </c>
      <c r="I172" s="134">
        <v>19804</v>
      </c>
    </row>
    <row r="173" spans="2:11" s="23" customFormat="1" x14ac:dyDescent="0.2">
      <c r="B173" s="131" t="s">
        <v>165</v>
      </c>
      <c r="C173" s="132">
        <v>10225</v>
      </c>
      <c r="D173" s="132">
        <v>9727</v>
      </c>
      <c r="E173" s="132">
        <v>19952</v>
      </c>
      <c r="F173" s="133" t="s">
        <v>166</v>
      </c>
      <c r="G173" s="132">
        <v>10803</v>
      </c>
      <c r="H173" s="132">
        <v>10245</v>
      </c>
      <c r="I173" s="134">
        <v>21048</v>
      </c>
      <c r="J173" s="100"/>
    </row>
    <row r="174" spans="2:11" s="23" customFormat="1" x14ac:dyDescent="0.2">
      <c r="B174" s="131" t="s">
        <v>167</v>
      </c>
      <c r="C174" s="132">
        <v>11341</v>
      </c>
      <c r="D174" s="132">
        <v>10694</v>
      </c>
      <c r="E174" s="132">
        <v>22035</v>
      </c>
      <c r="F174" s="133" t="s">
        <v>168</v>
      </c>
      <c r="G174" s="132">
        <v>11099</v>
      </c>
      <c r="H174" s="132">
        <v>10265</v>
      </c>
      <c r="I174" s="134">
        <v>21364</v>
      </c>
    </row>
    <row r="175" spans="2:11" s="23" customFormat="1" x14ac:dyDescent="0.2">
      <c r="B175" s="131" t="s">
        <v>169</v>
      </c>
      <c r="C175" s="132">
        <v>11420</v>
      </c>
      <c r="D175" s="132">
        <v>10667</v>
      </c>
      <c r="E175" s="132">
        <v>22087</v>
      </c>
      <c r="F175" s="133" t="s">
        <v>170</v>
      </c>
      <c r="G175" s="132">
        <v>10900</v>
      </c>
      <c r="H175" s="132">
        <v>10118</v>
      </c>
      <c r="I175" s="134">
        <v>21018</v>
      </c>
      <c r="J175" s="100"/>
    </row>
    <row r="176" spans="2:11" s="23" customFormat="1" x14ac:dyDescent="0.2">
      <c r="B176" s="131" t="s">
        <v>171</v>
      </c>
      <c r="C176" s="132">
        <v>10082</v>
      </c>
      <c r="D176" s="132">
        <v>9604</v>
      </c>
      <c r="E176" s="132">
        <v>19686</v>
      </c>
      <c r="F176" s="133" t="s">
        <v>172</v>
      </c>
      <c r="G176" s="132">
        <v>10379</v>
      </c>
      <c r="H176" s="132">
        <v>9749</v>
      </c>
      <c r="I176" s="134">
        <v>20128</v>
      </c>
    </row>
    <row r="177" spans="1:42" s="23" customFormat="1" x14ac:dyDescent="0.2">
      <c r="B177" s="131" t="s">
        <v>173</v>
      </c>
      <c r="C177" s="132">
        <v>10485</v>
      </c>
      <c r="D177" s="132">
        <v>9857</v>
      </c>
      <c r="E177" s="132">
        <v>20342</v>
      </c>
      <c r="F177" s="133" t="s">
        <v>174</v>
      </c>
      <c r="G177" s="132">
        <v>10269</v>
      </c>
      <c r="H177" s="132">
        <v>9938</v>
      </c>
      <c r="I177" s="134">
        <v>20207</v>
      </c>
    </row>
    <row r="178" spans="1:42" s="23" customFormat="1" x14ac:dyDescent="0.2">
      <c r="B178" s="131" t="s">
        <v>175</v>
      </c>
      <c r="C178" s="132">
        <v>10099</v>
      </c>
      <c r="D178" s="132">
        <v>9595</v>
      </c>
      <c r="E178" s="132">
        <v>19694</v>
      </c>
      <c r="F178" s="133" t="s">
        <v>176</v>
      </c>
      <c r="G178" s="132">
        <v>9955</v>
      </c>
      <c r="H178" s="132">
        <v>9720</v>
      </c>
      <c r="I178" s="134">
        <v>19675</v>
      </c>
      <c r="J178" s="100"/>
    </row>
    <row r="179" spans="1:42" s="23" customFormat="1" x14ac:dyDescent="0.2">
      <c r="B179" s="131" t="s">
        <v>177</v>
      </c>
      <c r="C179" s="132">
        <v>10286</v>
      </c>
      <c r="D179" s="132">
        <v>9910</v>
      </c>
      <c r="E179" s="132">
        <v>20196</v>
      </c>
      <c r="F179" s="133" t="s">
        <v>178</v>
      </c>
      <c r="G179" s="132">
        <v>9395</v>
      </c>
      <c r="H179" s="132">
        <v>9189</v>
      </c>
      <c r="I179" s="134">
        <v>18584</v>
      </c>
    </row>
    <row r="180" spans="1:42" s="23" customFormat="1" x14ac:dyDescent="0.2">
      <c r="B180" s="131" t="s">
        <v>179</v>
      </c>
      <c r="C180" s="132">
        <v>9356</v>
      </c>
      <c r="D180" s="132">
        <v>9077</v>
      </c>
      <c r="E180" s="132">
        <v>18433</v>
      </c>
      <c r="F180" s="133" t="s">
        <v>180</v>
      </c>
      <c r="G180" s="132">
        <v>9751</v>
      </c>
      <c r="H180" s="132">
        <v>8876</v>
      </c>
      <c r="I180" s="134">
        <v>18627</v>
      </c>
      <c r="J180" s="100"/>
    </row>
    <row r="181" spans="1:42" s="23" customFormat="1" x14ac:dyDescent="0.2">
      <c r="B181" s="131" t="s">
        <v>181</v>
      </c>
      <c r="C181" s="132">
        <v>9885</v>
      </c>
      <c r="D181" s="132">
        <v>9431</v>
      </c>
      <c r="E181" s="132">
        <v>19316</v>
      </c>
      <c r="F181" s="133" t="s">
        <v>182</v>
      </c>
      <c r="G181" s="132">
        <v>11332</v>
      </c>
      <c r="H181" s="132">
        <v>9055</v>
      </c>
      <c r="I181" s="134">
        <v>20387</v>
      </c>
    </row>
    <row r="182" spans="1:42" s="23" customFormat="1" x14ac:dyDescent="0.2">
      <c r="B182" s="131" t="s">
        <v>183</v>
      </c>
      <c r="C182" s="132">
        <v>12684</v>
      </c>
      <c r="D182" s="132">
        <v>9726</v>
      </c>
      <c r="E182" s="132">
        <v>22410</v>
      </c>
      <c r="F182" s="133" t="s">
        <v>184</v>
      </c>
      <c r="G182" s="132">
        <v>13413</v>
      </c>
      <c r="H182" s="132">
        <v>10959</v>
      </c>
      <c r="I182" s="134">
        <v>24372</v>
      </c>
    </row>
    <row r="183" spans="1:42" s="23" customFormat="1" x14ac:dyDescent="0.2">
      <c r="B183" s="131" t="s">
        <v>185</v>
      </c>
      <c r="C183" s="132">
        <v>12429</v>
      </c>
      <c r="D183" s="132">
        <v>11201</v>
      </c>
      <c r="E183" s="132">
        <v>23630</v>
      </c>
      <c r="F183" s="133" t="s">
        <v>186</v>
      </c>
      <c r="G183" s="132">
        <v>11945</v>
      </c>
      <c r="H183" s="132">
        <v>11321</v>
      </c>
      <c r="I183" s="134">
        <v>23266</v>
      </c>
      <c r="J183" s="100"/>
    </row>
    <row r="184" spans="1:42" s="23" customFormat="1" x14ac:dyDescent="0.2">
      <c r="B184" s="131" t="s">
        <v>187</v>
      </c>
      <c r="C184" s="132">
        <v>11370</v>
      </c>
      <c r="D184" s="132">
        <v>10756</v>
      </c>
      <c r="E184" s="132">
        <v>22126</v>
      </c>
      <c r="F184" s="133" t="s">
        <v>188</v>
      </c>
      <c r="G184" s="132">
        <v>11213</v>
      </c>
      <c r="H184" s="132">
        <v>10851</v>
      </c>
      <c r="I184" s="134">
        <v>22064</v>
      </c>
    </row>
    <row r="185" spans="1:42" s="23" customFormat="1" x14ac:dyDescent="0.2">
      <c r="B185" s="131" t="s">
        <v>189</v>
      </c>
      <c r="C185" s="132">
        <v>11472</v>
      </c>
      <c r="D185" s="132">
        <v>11631</v>
      </c>
      <c r="E185" s="132">
        <v>23103</v>
      </c>
      <c r="F185" s="133" t="s">
        <v>190</v>
      </c>
      <c r="G185" s="132">
        <v>11932</v>
      </c>
      <c r="H185" s="132">
        <v>11964</v>
      </c>
      <c r="I185" s="134">
        <v>23896</v>
      </c>
      <c r="J185" s="100"/>
    </row>
    <row r="186" spans="1:42" s="23" customFormat="1" x14ac:dyDescent="0.2">
      <c r="B186" s="131" t="s">
        <v>191</v>
      </c>
      <c r="C186" s="132">
        <v>11679</v>
      </c>
      <c r="D186" s="132">
        <v>12004</v>
      </c>
      <c r="E186" s="132">
        <v>23683</v>
      </c>
      <c r="F186" s="133" t="s">
        <v>192</v>
      </c>
      <c r="G186" s="132">
        <v>11708</v>
      </c>
      <c r="H186" s="132">
        <v>11585</v>
      </c>
      <c r="I186" s="134">
        <v>23293</v>
      </c>
    </row>
    <row r="187" spans="1:42" s="23" customFormat="1" x14ac:dyDescent="0.2">
      <c r="B187" s="131" t="s">
        <v>193</v>
      </c>
      <c r="C187" s="132">
        <v>11272</v>
      </c>
      <c r="D187" s="132">
        <v>11614</v>
      </c>
      <c r="E187" s="132">
        <v>22886</v>
      </c>
      <c r="F187" s="133" t="s">
        <v>194</v>
      </c>
      <c r="G187" s="132">
        <v>10824</v>
      </c>
      <c r="H187" s="132">
        <v>11386</v>
      </c>
      <c r="I187" s="134">
        <v>22210</v>
      </c>
    </row>
    <row r="188" spans="1:42" s="23" customFormat="1" x14ac:dyDescent="0.2">
      <c r="B188" s="131" t="s">
        <v>195</v>
      </c>
      <c r="C188" s="132">
        <v>11414</v>
      </c>
      <c r="D188" s="132">
        <v>12213</v>
      </c>
      <c r="E188" s="132">
        <v>23627</v>
      </c>
      <c r="F188" s="133" t="s">
        <v>196</v>
      </c>
      <c r="G188" s="132">
        <v>11928</v>
      </c>
      <c r="H188" s="132">
        <v>12893</v>
      </c>
      <c r="I188" s="134">
        <v>24821</v>
      </c>
      <c r="J188" s="100"/>
    </row>
    <row r="189" spans="1:42" s="23" customFormat="1" x14ac:dyDescent="0.2">
      <c r="B189" s="131" t="s">
        <v>197</v>
      </c>
      <c r="C189" s="132">
        <v>12165</v>
      </c>
      <c r="D189" s="132">
        <v>13057</v>
      </c>
      <c r="E189" s="132">
        <v>25222</v>
      </c>
      <c r="F189" s="133" t="s">
        <v>198</v>
      </c>
      <c r="G189" s="132">
        <v>12771</v>
      </c>
      <c r="H189" s="132">
        <v>14032</v>
      </c>
      <c r="I189" s="134">
        <v>26803</v>
      </c>
      <c r="P189" s="1"/>
    </row>
    <row r="190" spans="1:42" s="1" customFormat="1" x14ac:dyDescent="0.2">
      <c r="A190" s="23"/>
      <c r="B190" s="131" t="s">
        <v>199</v>
      </c>
      <c r="C190" s="132">
        <v>13484</v>
      </c>
      <c r="D190" s="132">
        <v>14449</v>
      </c>
      <c r="E190" s="132">
        <v>27933</v>
      </c>
      <c r="F190" s="133" t="s">
        <v>200</v>
      </c>
      <c r="G190" s="132">
        <v>13771</v>
      </c>
      <c r="H190" s="132">
        <v>14381</v>
      </c>
      <c r="I190" s="134">
        <v>28152</v>
      </c>
      <c r="J190" s="100"/>
      <c r="K190" s="23"/>
      <c r="L190" s="23"/>
      <c r="M190" s="23"/>
      <c r="N190" s="23"/>
      <c r="O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s="1" customFormat="1" x14ac:dyDescent="0.2">
      <c r="A191" s="23"/>
      <c r="B191" s="131" t="s">
        <v>201</v>
      </c>
      <c r="C191" s="132">
        <v>13846</v>
      </c>
      <c r="D191" s="132">
        <v>14752</v>
      </c>
      <c r="E191" s="132">
        <v>28598</v>
      </c>
      <c r="F191" s="133" t="s">
        <v>202</v>
      </c>
      <c r="G191" s="132">
        <v>14272</v>
      </c>
      <c r="H191" s="132">
        <v>14543</v>
      </c>
      <c r="I191" s="134">
        <v>28815</v>
      </c>
      <c r="M191" s="23"/>
      <c r="N191" s="23"/>
      <c r="O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s="1" customFormat="1" x14ac:dyDescent="0.2">
      <c r="A192" s="23"/>
      <c r="B192" s="131" t="s">
        <v>203</v>
      </c>
      <c r="C192" s="132">
        <v>13202</v>
      </c>
      <c r="D192" s="132">
        <v>13805</v>
      </c>
      <c r="E192" s="132">
        <v>27007</v>
      </c>
      <c r="F192" s="133" t="s">
        <v>204</v>
      </c>
      <c r="G192" s="132">
        <v>13536</v>
      </c>
      <c r="H192" s="132">
        <v>14179</v>
      </c>
      <c r="I192" s="134">
        <v>27715</v>
      </c>
      <c r="M192" s="23"/>
      <c r="N192" s="23"/>
      <c r="O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s="1" customFormat="1" x14ac:dyDescent="0.2">
      <c r="A193" s="23"/>
      <c r="B193" s="131" t="s">
        <v>205</v>
      </c>
      <c r="C193" s="132">
        <v>13079</v>
      </c>
      <c r="D193" s="132">
        <v>13980</v>
      </c>
      <c r="E193" s="132">
        <v>27059</v>
      </c>
      <c r="F193" s="133" t="s">
        <v>206</v>
      </c>
      <c r="G193" s="132">
        <v>12364</v>
      </c>
      <c r="H193" s="132">
        <v>13315</v>
      </c>
      <c r="I193" s="134">
        <v>25679</v>
      </c>
      <c r="J193" s="102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s="1" customFormat="1" x14ac:dyDescent="0.2">
      <c r="A194" s="23"/>
      <c r="B194" s="131" t="s">
        <v>207</v>
      </c>
      <c r="C194" s="132">
        <v>12063</v>
      </c>
      <c r="D194" s="132">
        <v>13228</v>
      </c>
      <c r="E194" s="132">
        <v>25291</v>
      </c>
      <c r="F194" s="133" t="s">
        <v>208</v>
      </c>
      <c r="G194" s="132">
        <v>11570</v>
      </c>
      <c r="H194" s="132">
        <v>12605</v>
      </c>
      <c r="I194" s="134">
        <v>24175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s="1" customFormat="1" x14ac:dyDescent="0.2">
      <c r="A195" s="23"/>
      <c r="B195" s="131" t="s">
        <v>209</v>
      </c>
      <c r="C195" s="132">
        <v>11754</v>
      </c>
      <c r="D195" s="132">
        <v>13072</v>
      </c>
      <c r="E195" s="132">
        <v>24826</v>
      </c>
      <c r="F195" s="133" t="s">
        <v>210</v>
      </c>
      <c r="G195" s="132">
        <v>11912</v>
      </c>
      <c r="H195" s="132">
        <v>13372</v>
      </c>
      <c r="I195" s="134">
        <v>25284</v>
      </c>
      <c r="J195" s="102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s="1" customFormat="1" x14ac:dyDescent="0.2">
      <c r="A196" s="23"/>
      <c r="B196" s="131" t="s">
        <v>211</v>
      </c>
      <c r="C196" s="132">
        <v>11545</v>
      </c>
      <c r="D196" s="132">
        <v>12937</v>
      </c>
      <c r="E196" s="132">
        <v>24482</v>
      </c>
      <c r="F196" s="133" t="s">
        <v>212</v>
      </c>
      <c r="G196" s="132">
        <v>10928</v>
      </c>
      <c r="H196" s="132">
        <v>12408</v>
      </c>
      <c r="I196" s="134">
        <v>23336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s="1" customFormat="1" x14ac:dyDescent="0.2">
      <c r="A197" s="23"/>
      <c r="B197" s="131" t="s">
        <v>213</v>
      </c>
      <c r="C197" s="132">
        <v>11007</v>
      </c>
      <c r="D197" s="132">
        <v>12573</v>
      </c>
      <c r="E197" s="132">
        <v>23580</v>
      </c>
      <c r="F197" s="133" t="s">
        <v>214</v>
      </c>
      <c r="G197" s="132">
        <v>10452</v>
      </c>
      <c r="H197" s="132">
        <v>11756</v>
      </c>
      <c r="I197" s="134">
        <v>22208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s="1" customFormat="1" x14ac:dyDescent="0.2">
      <c r="A198" s="23"/>
      <c r="B198" s="131" t="s">
        <v>215</v>
      </c>
      <c r="C198" s="132">
        <v>9932</v>
      </c>
      <c r="D198" s="132">
        <v>11480</v>
      </c>
      <c r="E198" s="132">
        <v>21412</v>
      </c>
      <c r="F198" s="133" t="s">
        <v>216</v>
      </c>
      <c r="G198" s="132">
        <v>9803</v>
      </c>
      <c r="H198" s="132">
        <v>11618</v>
      </c>
      <c r="I198" s="134">
        <v>21421</v>
      </c>
      <c r="J198" s="102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s="1" customFormat="1" x14ac:dyDescent="0.2">
      <c r="A199" s="23"/>
      <c r="B199" s="131" t="s">
        <v>217</v>
      </c>
      <c r="C199" s="132">
        <v>9606</v>
      </c>
      <c r="D199" s="132">
        <v>11020</v>
      </c>
      <c r="E199" s="132">
        <v>20626</v>
      </c>
      <c r="F199" s="133" t="s">
        <v>218</v>
      </c>
      <c r="G199" s="132">
        <v>8761</v>
      </c>
      <c r="H199" s="132">
        <v>10454</v>
      </c>
      <c r="I199" s="134">
        <v>19215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s="1" customFormat="1" x14ac:dyDescent="0.2">
      <c r="A200" s="23"/>
      <c r="B200" s="131" t="s">
        <v>219</v>
      </c>
      <c r="C200" s="132">
        <v>8560</v>
      </c>
      <c r="D200" s="132">
        <v>9849</v>
      </c>
      <c r="E200" s="132">
        <v>18409</v>
      </c>
      <c r="F200" s="133" t="s">
        <v>220</v>
      </c>
      <c r="G200" s="132">
        <v>8123</v>
      </c>
      <c r="H200" s="132">
        <v>9551</v>
      </c>
      <c r="I200" s="134">
        <v>17674</v>
      </c>
      <c r="J200" s="102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s="1" customFormat="1" x14ac:dyDescent="0.2">
      <c r="A201" s="23"/>
      <c r="B201" s="131" t="s">
        <v>221</v>
      </c>
      <c r="C201" s="132">
        <v>7837</v>
      </c>
      <c r="D201" s="132">
        <v>9409</v>
      </c>
      <c r="E201" s="132">
        <v>17246</v>
      </c>
      <c r="F201" s="133" t="s">
        <v>222</v>
      </c>
      <c r="G201" s="132">
        <v>6967</v>
      </c>
      <c r="H201" s="132">
        <v>8770</v>
      </c>
      <c r="I201" s="134">
        <v>15737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s="1" customFormat="1" x14ac:dyDescent="0.2">
      <c r="A202" s="23"/>
      <c r="B202" s="131" t="s">
        <v>223</v>
      </c>
      <c r="C202" s="132">
        <v>6484</v>
      </c>
      <c r="D202" s="132">
        <v>8028</v>
      </c>
      <c r="E202" s="132">
        <v>14512</v>
      </c>
      <c r="F202" s="133" t="s">
        <v>224</v>
      </c>
      <c r="G202" s="132">
        <v>6041</v>
      </c>
      <c r="H202" s="132">
        <v>7561</v>
      </c>
      <c r="I202" s="134">
        <v>13602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s="1" customFormat="1" x14ac:dyDescent="0.2">
      <c r="A203" s="23"/>
      <c r="B203" s="131" t="s">
        <v>225</v>
      </c>
      <c r="C203" s="132">
        <v>5463</v>
      </c>
      <c r="D203" s="132">
        <v>6862</v>
      </c>
      <c r="E203" s="132">
        <v>12325</v>
      </c>
      <c r="F203" s="133" t="s">
        <v>226</v>
      </c>
      <c r="G203" s="132">
        <v>5051</v>
      </c>
      <c r="H203" s="132">
        <v>6286</v>
      </c>
      <c r="I203" s="134">
        <v>11337</v>
      </c>
      <c r="J203" s="102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s="1" customFormat="1" x14ac:dyDescent="0.2">
      <c r="A204" s="23"/>
      <c r="B204" s="131" t="s">
        <v>227</v>
      </c>
      <c r="C204" s="132">
        <v>5039</v>
      </c>
      <c r="D204" s="132">
        <v>6543</v>
      </c>
      <c r="E204" s="132">
        <v>11582</v>
      </c>
      <c r="F204" s="133" t="s">
        <v>228</v>
      </c>
      <c r="G204" s="132">
        <v>4598</v>
      </c>
      <c r="H204" s="132">
        <v>6050</v>
      </c>
      <c r="I204" s="134">
        <v>10648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s="1" customFormat="1" ht="14.25" x14ac:dyDescent="0.2">
      <c r="A205" s="23"/>
      <c r="B205" s="131" t="s">
        <v>229</v>
      </c>
      <c r="C205" s="132">
        <v>4346</v>
      </c>
      <c r="D205" s="132">
        <v>5793</v>
      </c>
      <c r="E205" s="132">
        <v>10139</v>
      </c>
      <c r="F205" s="133" t="s">
        <v>230</v>
      </c>
      <c r="G205" s="132">
        <v>4108</v>
      </c>
      <c r="H205" s="132">
        <v>5362</v>
      </c>
      <c r="I205" s="134">
        <v>9470</v>
      </c>
      <c r="J205" s="102"/>
      <c r="P205" s="19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14.25" x14ac:dyDescent="0.2">
      <c r="A206" s="22"/>
      <c r="B206" s="131" t="s">
        <v>231</v>
      </c>
      <c r="C206" s="132">
        <v>3768</v>
      </c>
      <c r="D206" s="132">
        <v>4922</v>
      </c>
      <c r="E206" s="132">
        <v>8690</v>
      </c>
      <c r="F206" s="133" t="s">
        <v>232</v>
      </c>
      <c r="G206" s="132">
        <v>3520</v>
      </c>
      <c r="H206" s="132">
        <v>4781</v>
      </c>
      <c r="I206" s="134">
        <v>8301</v>
      </c>
      <c r="J206" s="1"/>
      <c r="K206" s="1"/>
      <c r="L206" s="1"/>
      <c r="M206" s="1"/>
      <c r="N206" s="1"/>
      <c r="O206" s="1"/>
      <c r="P206" s="19"/>
    </row>
    <row r="207" spans="1:42" ht="14.25" x14ac:dyDescent="0.2">
      <c r="A207" s="22"/>
      <c r="B207" s="131" t="s">
        <v>233</v>
      </c>
      <c r="C207" s="132">
        <v>3098</v>
      </c>
      <c r="D207" s="132">
        <v>4229</v>
      </c>
      <c r="E207" s="132">
        <v>7327</v>
      </c>
      <c r="F207" s="133" t="s">
        <v>234</v>
      </c>
      <c r="G207" s="132">
        <v>2779</v>
      </c>
      <c r="H207" s="132">
        <v>3755</v>
      </c>
      <c r="I207" s="134">
        <v>6534</v>
      </c>
      <c r="J207" s="19"/>
      <c r="K207" s="19"/>
      <c r="L207" s="19"/>
      <c r="M207" s="1"/>
      <c r="N207" s="1"/>
      <c r="O207" s="1"/>
      <c r="P207" s="19"/>
    </row>
    <row r="208" spans="1:42" s="24" customFormat="1" ht="14.25" x14ac:dyDescent="0.2">
      <c r="A208" s="22"/>
      <c r="B208" s="131" t="s">
        <v>235</v>
      </c>
      <c r="C208" s="132">
        <v>2731</v>
      </c>
      <c r="D208" s="132">
        <v>3471</v>
      </c>
      <c r="E208" s="132">
        <v>6202</v>
      </c>
      <c r="F208" s="133" t="s">
        <v>236</v>
      </c>
      <c r="G208" s="132">
        <v>2316</v>
      </c>
      <c r="H208" s="132">
        <v>3114</v>
      </c>
      <c r="I208" s="134">
        <v>5430</v>
      </c>
      <c r="J208" s="103"/>
      <c r="K208" s="19"/>
      <c r="L208" s="19"/>
      <c r="M208" s="1"/>
      <c r="N208" s="1"/>
      <c r="O208" s="1"/>
      <c r="P208" s="19"/>
    </row>
    <row r="209" spans="1:16" s="24" customFormat="1" ht="14.25" x14ac:dyDescent="0.2">
      <c r="A209" s="22"/>
      <c r="B209" s="131" t="s">
        <v>237</v>
      </c>
      <c r="C209" s="132">
        <v>2182</v>
      </c>
      <c r="D209" s="132">
        <v>2931</v>
      </c>
      <c r="E209" s="132">
        <v>5113</v>
      </c>
      <c r="F209" s="133" t="s">
        <v>238</v>
      </c>
      <c r="G209" s="132">
        <v>2095</v>
      </c>
      <c r="H209" s="132">
        <v>2824</v>
      </c>
      <c r="I209" s="134">
        <v>4919</v>
      </c>
      <c r="J209" s="19"/>
      <c r="K209" s="19"/>
      <c r="L209" s="19"/>
      <c r="M209" s="19"/>
      <c r="N209" s="19"/>
      <c r="O209" s="19"/>
      <c r="P209" s="19"/>
    </row>
    <row r="210" spans="1:16" s="24" customFormat="1" ht="14.25" x14ac:dyDescent="0.2">
      <c r="A210" s="22"/>
      <c r="B210" s="131" t="s">
        <v>239</v>
      </c>
      <c r="C210" s="132">
        <v>1927</v>
      </c>
      <c r="D210" s="132">
        <v>2619</v>
      </c>
      <c r="E210" s="132">
        <v>4546</v>
      </c>
      <c r="F210" s="133" t="s">
        <v>240</v>
      </c>
      <c r="G210" s="132">
        <v>1870</v>
      </c>
      <c r="H210" s="132">
        <v>2650</v>
      </c>
      <c r="I210" s="134">
        <v>4520</v>
      </c>
      <c r="J210" s="103"/>
      <c r="K210" s="19"/>
      <c r="L210" s="19"/>
      <c r="M210" s="19"/>
      <c r="N210" s="19"/>
      <c r="O210" s="19"/>
      <c r="P210" s="19"/>
    </row>
    <row r="211" spans="1:16" s="24" customFormat="1" ht="14.25" x14ac:dyDescent="0.2">
      <c r="A211" s="22"/>
      <c r="B211" s="131" t="s">
        <v>241</v>
      </c>
      <c r="C211" s="132">
        <v>1491</v>
      </c>
      <c r="D211" s="132">
        <v>2139</v>
      </c>
      <c r="E211" s="132">
        <v>3630</v>
      </c>
      <c r="F211" s="133" t="s">
        <v>242</v>
      </c>
      <c r="G211" s="132">
        <v>1528</v>
      </c>
      <c r="H211" s="132">
        <v>2205</v>
      </c>
      <c r="I211" s="134">
        <v>3733</v>
      </c>
      <c r="J211" s="19"/>
      <c r="K211" s="19"/>
      <c r="L211" s="19"/>
      <c r="M211" s="19"/>
      <c r="N211" s="19"/>
      <c r="O211" s="19"/>
      <c r="P211" s="19"/>
    </row>
    <row r="212" spans="1:16" s="24" customFormat="1" ht="14.25" x14ac:dyDescent="0.2">
      <c r="A212" s="22"/>
      <c r="B212" s="131" t="s">
        <v>243</v>
      </c>
      <c r="C212" s="132">
        <v>1469</v>
      </c>
      <c r="D212" s="132">
        <v>2001</v>
      </c>
      <c r="E212" s="132">
        <v>3470</v>
      </c>
      <c r="F212" s="133" t="s">
        <v>244</v>
      </c>
      <c r="G212" s="135">
        <v>1303</v>
      </c>
      <c r="H212" s="132">
        <v>1829</v>
      </c>
      <c r="I212" s="134">
        <v>3132</v>
      </c>
      <c r="J212" s="19"/>
      <c r="K212" s="19"/>
      <c r="L212" s="19"/>
      <c r="M212" s="19"/>
      <c r="N212" s="19"/>
      <c r="O212" s="19"/>
      <c r="P212" s="19"/>
    </row>
    <row r="213" spans="1:16" s="24" customFormat="1" ht="14.25" x14ac:dyDescent="0.2">
      <c r="A213" s="22"/>
      <c r="B213" s="131" t="s">
        <v>245</v>
      </c>
      <c r="C213" s="132">
        <v>1157</v>
      </c>
      <c r="D213" s="132">
        <v>1721</v>
      </c>
      <c r="E213" s="132">
        <v>2878</v>
      </c>
      <c r="F213" s="133" t="s">
        <v>246</v>
      </c>
      <c r="G213" s="135">
        <v>964</v>
      </c>
      <c r="H213" s="132">
        <v>1516</v>
      </c>
      <c r="I213" s="134">
        <v>2480</v>
      </c>
      <c r="J213" s="103"/>
      <c r="K213" s="19"/>
      <c r="L213" s="19"/>
      <c r="M213" s="19"/>
      <c r="N213" s="19"/>
      <c r="O213" s="19"/>
      <c r="P213" s="19"/>
    </row>
    <row r="214" spans="1:16" s="24" customFormat="1" ht="14.25" x14ac:dyDescent="0.2">
      <c r="A214" s="22"/>
      <c r="B214" s="131" t="s">
        <v>247</v>
      </c>
      <c r="C214" s="132">
        <v>834</v>
      </c>
      <c r="D214" s="132">
        <v>1307</v>
      </c>
      <c r="E214" s="132">
        <v>2141</v>
      </c>
      <c r="F214" s="133" t="s">
        <v>248</v>
      </c>
      <c r="G214" s="135">
        <v>777</v>
      </c>
      <c r="H214" s="135">
        <v>1228</v>
      </c>
      <c r="I214" s="134">
        <v>2005</v>
      </c>
      <c r="J214" s="19"/>
      <c r="K214" s="19"/>
      <c r="L214" s="19"/>
      <c r="M214" s="19"/>
      <c r="N214" s="19"/>
      <c r="O214" s="19"/>
      <c r="P214" s="19"/>
    </row>
    <row r="215" spans="1:16" s="24" customFormat="1" ht="14.25" x14ac:dyDescent="0.2">
      <c r="A215" s="22"/>
      <c r="B215" s="131" t="s">
        <v>249</v>
      </c>
      <c r="C215" s="132">
        <v>661</v>
      </c>
      <c r="D215" s="132">
        <v>994</v>
      </c>
      <c r="E215" s="132">
        <v>1655</v>
      </c>
      <c r="F215" s="133" t="s">
        <v>250</v>
      </c>
      <c r="G215" s="135">
        <v>516</v>
      </c>
      <c r="H215" s="135">
        <v>857</v>
      </c>
      <c r="I215" s="136">
        <v>1373</v>
      </c>
      <c r="J215" s="19"/>
      <c r="K215" s="19"/>
      <c r="L215" s="19"/>
      <c r="M215" s="19"/>
      <c r="N215" s="19"/>
      <c r="O215" s="19"/>
      <c r="P215" s="19"/>
    </row>
    <row r="216" spans="1:16" s="24" customFormat="1" ht="14.25" x14ac:dyDescent="0.2">
      <c r="A216" s="22"/>
      <c r="B216" s="131" t="s">
        <v>251</v>
      </c>
      <c r="C216" s="132">
        <v>464</v>
      </c>
      <c r="D216" s="132">
        <v>727</v>
      </c>
      <c r="E216" s="132">
        <v>1191</v>
      </c>
      <c r="F216" s="133" t="s">
        <v>252</v>
      </c>
      <c r="G216" s="135">
        <v>396</v>
      </c>
      <c r="H216" s="135">
        <v>622</v>
      </c>
      <c r="I216" s="136">
        <v>1018</v>
      </c>
      <c r="J216" s="19"/>
      <c r="K216" s="19"/>
      <c r="L216" s="19"/>
      <c r="M216" s="19"/>
      <c r="N216" s="19"/>
      <c r="O216" s="19"/>
      <c r="P216" s="19"/>
    </row>
    <row r="217" spans="1:16" s="24" customFormat="1" ht="14.25" x14ac:dyDescent="0.2">
      <c r="A217" s="22"/>
      <c r="B217" s="131" t="s">
        <v>253</v>
      </c>
      <c r="C217" s="132">
        <v>343</v>
      </c>
      <c r="D217" s="132">
        <v>504</v>
      </c>
      <c r="E217" s="132">
        <v>847</v>
      </c>
      <c r="F217" s="133" t="s">
        <v>254</v>
      </c>
      <c r="G217" s="135">
        <v>295</v>
      </c>
      <c r="H217" s="135">
        <v>418</v>
      </c>
      <c r="I217" s="136">
        <v>713</v>
      </c>
      <c r="J217" s="19"/>
      <c r="K217" s="19"/>
      <c r="L217" s="19"/>
      <c r="M217" s="19"/>
      <c r="N217" s="19"/>
      <c r="O217" s="19"/>
      <c r="P217" s="19"/>
    </row>
    <row r="218" spans="1:16" s="24" customFormat="1" ht="14.25" x14ac:dyDescent="0.2">
      <c r="A218" s="22"/>
      <c r="B218" s="131" t="s">
        <v>255</v>
      </c>
      <c r="C218" s="132">
        <v>208</v>
      </c>
      <c r="D218" s="132">
        <v>315</v>
      </c>
      <c r="E218" s="132">
        <v>523</v>
      </c>
      <c r="F218" s="133" t="s">
        <v>256</v>
      </c>
      <c r="G218" s="135">
        <v>184</v>
      </c>
      <c r="H218" s="135">
        <v>283</v>
      </c>
      <c r="I218" s="136">
        <v>467</v>
      </c>
      <c r="J218" s="19"/>
      <c r="K218" s="19"/>
      <c r="L218" s="19"/>
      <c r="M218" s="19"/>
      <c r="N218" s="19"/>
      <c r="O218" s="19"/>
      <c r="P218" s="19"/>
    </row>
    <row r="219" spans="1:16" s="24" customFormat="1" ht="14.25" x14ac:dyDescent="0.2">
      <c r="A219" s="22"/>
      <c r="B219" s="131" t="s">
        <v>257</v>
      </c>
      <c r="C219" s="132">
        <v>158</v>
      </c>
      <c r="D219" s="132">
        <v>197</v>
      </c>
      <c r="E219" s="132">
        <v>355</v>
      </c>
      <c r="F219" s="133" t="s">
        <v>258</v>
      </c>
      <c r="G219" s="135">
        <v>144</v>
      </c>
      <c r="H219" s="135">
        <v>179</v>
      </c>
      <c r="I219" s="136">
        <v>323</v>
      </c>
      <c r="J219" s="19"/>
      <c r="K219" s="19"/>
      <c r="L219" s="19"/>
      <c r="M219" s="19"/>
      <c r="N219" s="19"/>
      <c r="O219" s="19"/>
      <c r="P219" s="19"/>
    </row>
    <row r="220" spans="1:16" s="24" customFormat="1" ht="14.25" x14ac:dyDescent="0.2">
      <c r="A220" s="22"/>
      <c r="B220" s="131" t="s">
        <v>259</v>
      </c>
      <c r="C220" s="132">
        <v>118</v>
      </c>
      <c r="D220" s="132">
        <v>126</v>
      </c>
      <c r="E220" s="132">
        <v>244</v>
      </c>
      <c r="F220" s="133" t="s">
        <v>260</v>
      </c>
      <c r="G220" s="135">
        <v>112</v>
      </c>
      <c r="H220" s="135">
        <v>108</v>
      </c>
      <c r="I220" s="136">
        <v>220</v>
      </c>
      <c r="J220" s="19"/>
      <c r="K220" s="19"/>
      <c r="L220" s="19"/>
      <c r="M220" s="19"/>
      <c r="N220" s="19"/>
      <c r="O220" s="19"/>
      <c r="P220" s="19"/>
    </row>
    <row r="221" spans="1:16" s="24" customFormat="1" ht="26.25" thickBot="1" x14ac:dyDescent="0.25">
      <c r="A221" s="22"/>
      <c r="B221" s="137" t="s">
        <v>261</v>
      </c>
      <c r="C221" s="132">
        <v>94</v>
      </c>
      <c r="D221" s="132">
        <v>87</v>
      </c>
      <c r="E221" s="132">
        <v>181</v>
      </c>
      <c r="F221" s="139" t="s">
        <v>262</v>
      </c>
      <c r="G221" s="138">
        <v>382</v>
      </c>
      <c r="H221" s="138">
        <v>288</v>
      </c>
      <c r="I221" s="140">
        <v>670</v>
      </c>
      <c r="J221" s="19"/>
      <c r="K221" s="19"/>
      <c r="L221" s="19"/>
      <c r="M221" s="19"/>
      <c r="N221" s="19"/>
      <c r="O221" s="19"/>
      <c r="P221" s="19"/>
    </row>
    <row r="222" spans="1:16" s="24" customFormat="1" ht="14.25" x14ac:dyDescent="0.2">
      <c r="A222" s="22"/>
      <c r="B222" s="21"/>
      <c r="C222" s="108">
        <f t="shared" ref="C222:D222" si="27">SUM(C171:C221)</f>
        <v>383870</v>
      </c>
      <c r="D222" s="115">
        <f t="shared" si="27"/>
        <v>403855</v>
      </c>
      <c r="E222" s="111">
        <f>SUM(E171:E221)</f>
        <v>787725</v>
      </c>
      <c r="F222" s="19"/>
      <c r="G222" s="108">
        <f t="shared" ref="G222:H222" si="28">SUM(G171:G221)</f>
        <v>380113</v>
      </c>
      <c r="H222" s="115">
        <f t="shared" si="28"/>
        <v>399047</v>
      </c>
      <c r="I222" s="111">
        <f>SUM(I171:I221)</f>
        <v>779160</v>
      </c>
      <c r="J222" s="19"/>
      <c r="K222" s="19"/>
      <c r="L222" s="19"/>
      <c r="M222" s="19"/>
      <c r="N222" s="19"/>
      <c r="O222" s="19"/>
      <c r="P222" s="19"/>
    </row>
    <row r="223" spans="1:16" s="24" customFormat="1" ht="14.25" x14ac:dyDescent="0.2">
      <c r="A223" s="22"/>
      <c r="B223" s="21"/>
      <c r="C223" s="117"/>
      <c r="D223" s="116"/>
      <c r="E223" s="112"/>
      <c r="F223" s="112"/>
      <c r="G223" s="111">
        <f>E222+I222</f>
        <v>1566885</v>
      </c>
      <c r="H223" s="112"/>
      <c r="I223" s="113"/>
      <c r="J223" s="19"/>
      <c r="K223" s="19"/>
      <c r="L223" s="19"/>
      <c r="M223" s="19"/>
      <c r="N223" s="19"/>
      <c r="O223" s="19"/>
      <c r="P223" s="19"/>
    </row>
    <row r="224" spans="1:16" s="24" customFormat="1" ht="14.25" x14ac:dyDescent="0.2">
      <c r="A224" s="22"/>
      <c r="B224" s="21"/>
      <c r="C224" s="117"/>
      <c r="D224" s="116"/>
      <c r="E224" s="116"/>
      <c r="F224" s="115">
        <f>D222+H222</f>
        <v>802902</v>
      </c>
      <c r="G224" s="116"/>
      <c r="H224" s="116"/>
      <c r="I224" s="19"/>
      <c r="J224" s="19"/>
      <c r="K224" s="19"/>
      <c r="L224" s="19"/>
      <c r="M224" s="19"/>
      <c r="N224" s="19"/>
      <c r="O224" s="19"/>
      <c r="P224" s="19"/>
    </row>
    <row r="225" spans="1:16" s="24" customFormat="1" ht="14.25" x14ac:dyDescent="0.2">
      <c r="A225" s="22"/>
      <c r="C225" s="117"/>
      <c r="D225" s="117"/>
      <c r="E225" s="108">
        <f>C222+G222</f>
        <v>763983</v>
      </c>
      <c r="F225" s="117"/>
      <c r="G225" s="117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s="24" customFormat="1" ht="14.25" x14ac:dyDescent="0.2">
      <c r="A226" s="2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s="24" customFormat="1" ht="14.25" x14ac:dyDescent="0.2">
      <c r="A227" s="22"/>
      <c r="B227" s="144" t="s">
        <v>266</v>
      </c>
      <c r="C227" s="14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s="24" customFormat="1" ht="14.25" x14ac:dyDescent="0.2">
      <c r="A228" s="22"/>
      <c r="B228" s="144" t="s">
        <v>267</v>
      </c>
      <c r="C228" s="14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s="24" customFormat="1" ht="14.25" x14ac:dyDescent="0.2">
      <c r="A229" s="22"/>
      <c r="B229" s="144" t="s">
        <v>299</v>
      </c>
      <c r="C229" s="14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s="24" customFormat="1" ht="14.25" x14ac:dyDescent="0.2">
      <c r="A230" s="22"/>
      <c r="B230" s="144" t="s">
        <v>300</v>
      </c>
      <c r="C230" s="14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s="24" customFormat="1" ht="14.25" x14ac:dyDescent="0.2">
      <c r="A231" s="22"/>
      <c r="B231" s="144" t="s">
        <v>270</v>
      </c>
      <c r="C231" s="14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s="24" customFormat="1" ht="14.25" x14ac:dyDescent="0.2">
      <c r="A232" s="22"/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s="119" customFormat="1" ht="20.25" x14ac:dyDescent="0.3">
      <c r="A233" s="118"/>
      <c r="B233" s="146" t="s">
        <v>301</v>
      </c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customFormat="1" ht="20.25" x14ac:dyDescent="0.3">
      <c r="A234" s="19"/>
      <c r="B234" s="1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s="24" customFormat="1" ht="14.25" x14ac:dyDescent="0.2">
      <c r="A235" s="22"/>
      <c r="B235" s="125" t="s">
        <v>276</v>
      </c>
      <c r="C235" s="126" t="s">
        <v>272</v>
      </c>
      <c r="D235" s="126" t="s">
        <v>273</v>
      </c>
      <c r="E235" s="126" t="s">
        <v>159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s="24" customFormat="1" ht="14.25" x14ac:dyDescent="0.2">
      <c r="A236" s="22"/>
      <c r="B236" s="127" t="s">
        <v>277</v>
      </c>
      <c r="C236" s="128">
        <v>1</v>
      </c>
      <c r="D236" s="128">
        <v>2</v>
      </c>
      <c r="E236" s="128" t="s">
        <v>274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s="24" customFormat="1" ht="14.25" x14ac:dyDescent="0.2">
      <c r="A237" s="22"/>
      <c r="B237" s="121" t="s">
        <v>63</v>
      </c>
      <c r="C237" s="141">
        <v>49</v>
      </c>
      <c r="D237" s="141">
        <v>45</v>
      </c>
      <c r="E237" s="129">
        <f>SUM(C237:D237)</f>
        <v>94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s="24" customFormat="1" ht="14.25" x14ac:dyDescent="0.2">
      <c r="A238" s="22"/>
      <c r="B238" s="121" t="s">
        <v>4</v>
      </c>
      <c r="C238" s="141">
        <v>18</v>
      </c>
      <c r="D238" s="141">
        <v>16</v>
      </c>
      <c r="E238" s="129">
        <f t="shared" ref="E238:E258" si="29">SUM(C238:D238)</f>
        <v>34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s="24" customFormat="1" ht="14.25" x14ac:dyDescent="0.2">
      <c r="A239" s="22"/>
      <c r="B239" s="121" t="s">
        <v>5</v>
      </c>
      <c r="C239" s="141">
        <v>12</v>
      </c>
      <c r="D239" s="141">
        <v>11</v>
      </c>
      <c r="E239" s="129">
        <f t="shared" si="29"/>
        <v>23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s="24" customFormat="1" ht="14.25" x14ac:dyDescent="0.2">
      <c r="A240" s="22"/>
      <c r="B240" s="121" t="s">
        <v>6</v>
      </c>
      <c r="C240" s="141">
        <v>18</v>
      </c>
      <c r="D240" s="141">
        <v>4</v>
      </c>
      <c r="E240" s="129">
        <f t="shared" si="29"/>
        <v>22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s="24" customFormat="1" ht="14.25" x14ac:dyDescent="0.2">
      <c r="A241" s="22"/>
      <c r="B241" s="121" t="s">
        <v>7</v>
      </c>
      <c r="C241" s="141">
        <v>56</v>
      </c>
      <c r="D241" s="141">
        <v>21</v>
      </c>
      <c r="E241" s="129">
        <f t="shared" si="29"/>
        <v>77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s="24" customFormat="1" ht="14.25" x14ac:dyDescent="0.2">
      <c r="A242" s="22"/>
      <c r="B242" s="121" t="s">
        <v>8</v>
      </c>
      <c r="C242" s="141">
        <v>89</v>
      </c>
      <c r="D242" s="141">
        <v>31</v>
      </c>
      <c r="E242" s="129">
        <f t="shared" si="29"/>
        <v>120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s="24" customFormat="1" ht="14.25" x14ac:dyDescent="0.2">
      <c r="A243" s="22"/>
      <c r="B243" s="121" t="s">
        <v>9</v>
      </c>
      <c r="C243" s="141">
        <v>86</v>
      </c>
      <c r="D243" s="141">
        <v>39</v>
      </c>
      <c r="E243" s="129">
        <f t="shared" si="29"/>
        <v>125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s="24" customFormat="1" ht="14.25" x14ac:dyDescent="0.2">
      <c r="A244" s="22"/>
      <c r="B244" s="121" t="s">
        <v>10</v>
      </c>
      <c r="C244" s="141">
        <v>113</v>
      </c>
      <c r="D244" s="141">
        <v>68</v>
      </c>
      <c r="E244" s="129">
        <f t="shared" si="29"/>
        <v>181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s="24" customFormat="1" ht="14.25" x14ac:dyDescent="0.2">
      <c r="A245" s="22"/>
      <c r="B245" s="121" t="s">
        <v>11</v>
      </c>
      <c r="C245" s="141">
        <v>182</v>
      </c>
      <c r="D245" s="141">
        <v>81</v>
      </c>
      <c r="E245" s="129">
        <f t="shared" si="29"/>
        <v>263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s="24" customFormat="1" ht="14.25" x14ac:dyDescent="0.2">
      <c r="A246" s="22"/>
      <c r="B246" s="121" t="s">
        <v>12</v>
      </c>
      <c r="C246" s="141">
        <v>259</v>
      </c>
      <c r="D246" s="141">
        <v>108</v>
      </c>
      <c r="E246" s="129">
        <f t="shared" si="29"/>
        <v>367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s="24" customFormat="1" ht="14.25" x14ac:dyDescent="0.2">
      <c r="A247" s="22"/>
      <c r="B247" s="121" t="s">
        <v>13</v>
      </c>
      <c r="C247" s="141">
        <v>348</v>
      </c>
      <c r="D247" s="141">
        <v>167</v>
      </c>
      <c r="E247" s="129">
        <f t="shared" si="29"/>
        <v>515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s="24" customFormat="1" ht="14.25" x14ac:dyDescent="0.2">
      <c r="A248" s="22"/>
      <c r="B248" s="121" t="s">
        <v>14</v>
      </c>
      <c r="C248" s="141">
        <v>453</v>
      </c>
      <c r="D248" s="141">
        <v>235</v>
      </c>
      <c r="E248" s="129">
        <f t="shared" si="29"/>
        <v>688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s="24" customFormat="1" ht="14.25" x14ac:dyDescent="0.2">
      <c r="A249" s="22"/>
      <c r="B249" s="121" t="s">
        <v>15</v>
      </c>
      <c r="C249" s="141">
        <v>507</v>
      </c>
      <c r="D249" s="141">
        <v>272</v>
      </c>
      <c r="E249" s="129">
        <f t="shared" si="29"/>
        <v>779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s="24" customFormat="1" ht="14.25" x14ac:dyDescent="0.2">
      <c r="A250" s="22"/>
      <c r="B250" s="121" t="s">
        <v>16</v>
      </c>
      <c r="C250" s="141">
        <v>489</v>
      </c>
      <c r="D250" s="141">
        <v>309</v>
      </c>
      <c r="E250" s="129">
        <f t="shared" si="29"/>
        <v>798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s="24" customFormat="1" ht="14.25" x14ac:dyDescent="0.2">
      <c r="A251" s="22"/>
      <c r="B251" s="121" t="s">
        <v>17</v>
      </c>
      <c r="C251" s="141">
        <v>509</v>
      </c>
      <c r="D251" s="141">
        <v>381</v>
      </c>
      <c r="E251" s="129">
        <f t="shared" si="29"/>
        <v>890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24" customFormat="1" ht="14.25" x14ac:dyDescent="0.2">
      <c r="A252" s="22"/>
      <c r="B252" s="121" t="s">
        <v>18</v>
      </c>
      <c r="C252" s="141">
        <v>418</v>
      </c>
      <c r="D252" s="141">
        <v>347</v>
      </c>
      <c r="E252" s="129">
        <f t="shared" si="29"/>
        <v>765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24" customFormat="1" ht="14.25" x14ac:dyDescent="0.2">
      <c r="A253" s="22"/>
      <c r="B253" s="121" t="s">
        <v>19</v>
      </c>
      <c r="C253" s="141">
        <v>436</v>
      </c>
      <c r="D253" s="141">
        <v>410</v>
      </c>
      <c r="E253" s="129">
        <f t="shared" si="29"/>
        <v>846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24" customFormat="1" ht="14.25" x14ac:dyDescent="0.2">
      <c r="A254" s="22"/>
      <c r="B254" s="121" t="s">
        <v>20</v>
      </c>
      <c r="C254" s="141">
        <v>470</v>
      </c>
      <c r="D254" s="141">
        <v>475</v>
      </c>
      <c r="E254" s="129">
        <f t="shared" si="29"/>
        <v>945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24" customFormat="1" ht="14.25" x14ac:dyDescent="0.2">
      <c r="A255" s="22"/>
      <c r="B255" s="121" t="s">
        <v>21</v>
      </c>
      <c r="C255" s="141">
        <v>330</v>
      </c>
      <c r="D255" s="141">
        <v>460</v>
      </c>
      <c r="E255" s="129">
        <f t="shared" si="29"/>
        <v>790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24" customFormat="1" ht="14.25" x14ac:dyDescent="0.2">
      <c r="A256" s="22"/>
      <c r="B256" s="122" t="s">
        <v>22</v>
      </c>
      <c r="C256" s="141">
        <v>140</v>
      </c>
      <c r="D256" s="141">
        <v>291</v>
      </c>
      <c r="E256" s="129">
        <f t="shared" si="29"/>
        <v>431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24" customFormat="1" ht="14.25" x14ac:dyDescent="0.2">
      <c r="A257" s="22"/>
      <c r="B257" s="122" t="s">
        <v>23</v>
      </c>
      <c r="C257" s="141">
        <v>45</v>
      </c>
      <c r="D257" s="141">
        <v>106</v>
      </c>
      <c r="E257" s="129">
        <f t="shared" si="29"/>
        <v>151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s="24" customFormat="1" ht="14.25" x14ac:dyDescent="0.2">
      <c r="A258" s="22"/>
      <c r="B258" s="122" t="s">
        <v>3</v>
      </c>
      <c r="C258" s="141">
        <v>5</v>
      </c>
      <c r="D258" s="141">
        <v>28</v>
      </c>
      <c r="E258" s="129">
        <f t="shared" si="29"/>
        <v>33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s="24" customFormat="1" ht="15" x14ac:dyDescent="0.25">
      <c r="A259" s="22"/>
      <c r="B259" s="123" t="s">
        <v>159</v>
      </c>
      <c r="C259" s="124">
        <f>SUM(C237:C258)</f>
        <v>5032</v>
      </c>
      <c r="D259" s="124">
        <f t="shared" ref="D259:E259" si="30">SUM(D237:D258)</f>
        <v>3905</v>
      </c>
      <c r="E259" s="124">
        <f t="shared" si="30"/>
        <v>8937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s="24" customFormat="1" ht="14.25" x14ac:dyDescent="0.2">
      <c r="A260" s="22"/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s="24" customFormat="1" ht="14.25" x14ac:dyDescent="0.2">
      <c r="A261" s="22"/>
      <c r="B261" s="142" t="s">
        <v>278</v>
      </c>
      <c r="C261" s="14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s="24" customFormat="1" ht="14.25" x14ac:dyDescent="0.2">
      <c r="A262" s="22"/>
      <c r="B262" s="142" t="s">
        <v>302</v>
      </c>
      <c r="C262" s="14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s="24" customFormat="1" ht="14.25" x14ac:dyDescent="0.2">
      <c r="A263" s="22"/>
      <c r="B263" s="142" t="s">
        <v>280</v>
      </c>
      <c r="C263" s="14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s="24" customFormat="1" ht="14.25" x14ac:dyDescent="0.2">
      <c r="A264" s="22"/>
      <c r="B264" s="142" t="s">
        <v>303</v>
      </c>
      <c r="C264" s="1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s="24" customFormat="1" ht="14.25" x14ac:dyDescent="0.2">
      <c r="A265" s="22"/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s="24" customFormat="1" ht="14.25" x14ac:dyDescent="0.2">
      <c r="A266" s="22"/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s="24" customFormat="1" ht="14.25" x14ac:dyDescent="0.2">
      <c r="A267" s="22"/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s="24" customFormat="1" ht="14.25" x14ac:dyDescent="0.2">
      <c r="A268" s="22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s="24" customFormat="1" ht="14.25" x14ac:dyDescent="0.2">
      <c r="A269" s="22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s="24" customFormat="1" ht="14.25" x14ac:dyDescent="0.2">
      <c r="A270" s="22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s="24" customFormat="1" ht="14.25" x14ac:dyDescent="0.2">
      <c r="A271" s="22"/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s="24" customFormat="1" ht="14.25" x14ac:dyDescent="0.2">
      <c r="A272" s="22"/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s="24" customFormat="1" ht="14.25" x14ac:dyDescent="0.2">
      <c r="A273" s="22"/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s="24" customFormat="1" ht="14.25" x14ac:dyDescent="0.2">
      <c r="A274" s="22"/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s="24" customFormat="1" ht="14.25" x14ac:dyDescent="0.2">
      <c r="A275" s="22"/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s="24" customFormat="1" ht="14.25" x14ac:dyDescent="0.2">
      <c r="A276" s="22"/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s="24" customFormat="1" ht="14.25" x14ac:dyDescent="0.2">
      <c r="A277" s="22"/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s="24" customFormat="1" ht="14.25" x14ac:dyDescent="0.2">
      <c r="A278" s="22"/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s="24" customFormat="1" ht="14.25" x14ac:dyDescent="0.2">
      <c r="A279" s="22"/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/>
    </row>
    <row r="280" spans="1:16" s="24" customFormat="1" ht="14.25" x14ac:dyDescent="0.2">
      <c r="B280"/>
      <c r="C280"/>
      <c r="D280"/>
      <c r="E280"/>
      <c r="F280"/>
      <c r="G280"/>
      <c r="H280" s="19"/>
      <c r="I280" s="19"/>
      <c r="J280" s="19"/>
      <c r="K280" s="19"/>
      <c r="L280" s="19"/>
      <c r="M280" s="19"/>
      <c r="N280" s="19"/>
      <c r="O280" s="19"/>
      <c r="P280"/>
    </row>
    <row r="281" spans="1:16" s="24" customFormat="1" ht="14.25" x14ac:dyDescent="0.2">
      <c r="B281"/>
      <c r="C281"/>
      <c r="D281"/>
      <c r="E281"/>
      <c r="F281"/>
      <c r="G281"/>
      <c r="H281"/>
      <c r="I281"/>
      <c r="J281"/>
      <c r="K281"/>
      <c r="L281"/>
      <c r="M281" s="19"/>
      <c r="N281" s="19"/>
      <c r="O281" s="19"/>
      <c r="P281"/>
    </row>
    <row r="282" spans="1:16" s="24" customFormat="1" ht="14.25" x14ac:dyDescent="0.2">
      <c r="B282"/>
      <c r="C282"/>
      <c r="D282"/>
      <c r="E282"/>
      <c r="F282"/>
      <c r="G282"/>
      <c r="H282"/>
      <c r="I282"/>
      <c r="J282"/>
      <c r="K282"/>
      <c r="L282"/>
      <c r="M282" s="19"/>
      <c r="N282" s="19"/>
      <c r="O282" s="19"/>
      <c r="P282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6310-CEE3-4A22-AAEC-BE61DB5E9CC3}">
  <dimension ref="A1:AP282"/>
  <sheetViews>
    <sheetView showGridLines="0" topLeftCell="A20" workbookViewId="0">
      <selection activeCell="I35" sqref="I35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9.14062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24" customFormat="1" ht="2.4500000000000002" customHeight="1" x14ac:dyDescent="0.2">
      <c r="A27" s="22"/>
      <c r="B27" s="37"/>
      <c r="C27" s="38"/>
      <c r="D27" s="38"/>
      <c r="E27" s="38"/>
      <c r="F27" s="38"/>
      <c r="G27" s="38"/>
      <c r="H27" s="38"/>
      <c r="I27" s="38"/>
      <c r="J27" s="38"/>
      <c r="K27" s="21"/>
      <c r="L27" s="21"/>
      <c r="M27" s="21"/>
      <c r="N27" s="21"/>
      <c r="O27" s="21"/>
      <c r="P27" s="21"/>
    </row>
    <row r="28" spans="1:42" s="24" customFormat="1" ht="15" x14ac:dyDescent="0.25">
      <c r="A28" s="22"/>
      <c r="B28" s="109" t="s">
        <v>263</v>
      </c>
      <c r="C28" s="110"/>
      <c r="D28" s="110"/>
      <c r="E28" s="110"/>
      <c r="F28" s="38"/>
      <c r="G28" s="38"/>
      <c r="H28" s="38"/>
      <c r="I28" s="38"/>
      <c r="J28" s="38"/>
      <c r="K28" s="21"/>
      <c r="L28" s="21"/>
      <c r="M28" s="21"/>
      <c r="N28" s="21"/>
      <c r="O28" s="21"/>
      <c r="P28" s="21"/>
    </row>
    <row r="29" spans="1:42" s="24" customFormat="1" ht="3.4" customHeight="1" x14ac:dyDescent="0.2">
      <c r="A29" s="22"/>
      <c r="B29" s="37"/>
      <c r="C29" s="38"/>
      <c r="D29" s="38"/>
      <c r="E29" s="38"/>
      <c r="F29" s="38"/>
      <c r="G29" s="38"/>
      <c r="H29" s="38"/>
      <c r="I29" s="38"/>
      <c r="J29" s="38"/>
      <c r="K29" s="21"/>
      <c r="L29" s="21"/>
      <c r="M29" s="21"/>
      <c r="N29" s="21"/>
      <c r="O29" s="21"/>
      <c r="P29" s="21"/>
    </row>
    <row r="30" spans="1:42" s="1" customFormat="1" x14ac:dyDescent="0.2">
      <c r="A30" s="23"/>
      <c r="B30" s="47"/>
      <c r="C30" s="47" t="s">
        <v>40</v>
      </c>
      <c r="D30" s="47" t="s">
        <v>41</v>
      </c>
      <c r="E30" s="47" t="s">
        <v>42</v>
      </c>
      <c r="F30" s="47" t="s">
        <v>43</v>
      </c>
      <c r="G30" s="47" t="s">
        <v>44</v>
      </c>
      <c r="H30" s="47" t="s">
        <v>112</v>
      </c>
      <c r="I30" s="47" t="s">
        <v>45</v>
      </c>
      <c r="J30" s="47" t="s">
        <v>46</v>
      </c>
      <c r="K30" s="47" t="s">
        <v>47</v>
      </c>
      <c r="L30" s="47" t="s">
        <v>48</v>
      </c>
      <c r="M30" s="47" t="s">
        <v>49</v>
      </c>
      <c r="N30" s="47" t="s">
        <v>50</v>
      </c>
      <c r="O30" s="47" t="s">
        <v>51</v>
      </c>
      <c r="P30" s="47" t="s">
        <v>52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ht="14.25" x14ac:dyDescent="0.25">
      <c r="A31" s="23"/>
      <c r="B31" s="73">
        <v>1</v>
      </c>
      <c r="C31" s="73" t="s">
        <v>24</v>
      </c>
      <c r="D31" s="74" t="s">
        <v>0</v>
      </c>
      <c r="E31" s="74" t="s">
        <v>1</v>
      </c>
      <c r="F31" s="75" t="s">
        <v>53</v>
      </c>
      <c r="G31" s="75" t="s">
        <v>54</v>
      </c>
      <c r="H31" s="75" t="s">
        <v>55</v>
      </c>
      <c r="I31" s="74" t="s">
        <v>2</v>
      </c>
      <c r="J31" s="75" t="s">
        <v>56</v>
      </c>
      <c r="K31" s="75" t="s">
        <v>57</v>
      </c>
      <c r="L31" s="74" t="s">
        <v>58</v>
      </c>
      <c r="M31" s="75" t="s">
        <v>59</v>
      </c>
      <c r="N31" s="75" t="s">
        <v>60</v>
      </c>
      <c r="O31" s="74" t="s">
        <v>61</v>
      </c>
      <c r="P31" s="74" t="s">
        <v>62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46" customFormat="1" ht="31.5" x14ac:dyDescent="0.2">
      <c r="A32" s="45"/>
      <c r="B32" s="76"/>
      <c r="C32" s="76"/>
      <c r="D32" s="76"/>
      <c r="E32" s="76"/>
      <c r="F32" s="76" t="s">
        <v>141</v>
      </c>
      <c r="G32" s="76" t="s">
        <v>143</v>
      </c>
      <c r="H32" s="76" t="s">
        <v>142</v>
      </c>
      <c r="I32" s="76" t="s">
        <v>148</v>
      </c>
      <c r="J32" s="76" t="s">
        <v>140</v>
      </c>
      <c r="K32" s="76" t="s">
        <v>149</v>
      </c>
      <c r="L32" s="76" t="s">
        <v>145</v>
      </c>
      <c r="M32" s="76" t="s">
        <v>144</v>
      </c>
      <c r="N32" s="76" t="s">
        <v>146</v>
      </c>
      <c r="O32" s="76" t="s">
        <v>147</v>
      </c>
      <c r="P32" s="76" t="s">
        <v>25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s="5" customFormat="1" ht="12" x14ac:dyDescent="0.2">
      <c r="A33" s="26"/>
      <c r="B33" s="48">
        <v>2</v>
      </c>
      <c r="C33" s="49" t="s">
        <v>63</v>
      </c>
      <c r="D33" s="48">
        <v>0</v>
      </c>
      <c r="E33" s="48">
        <v>1</v>
      </c>
      <c r="F33" s="114">
        <f>E171</f>
        <v>15390</v>
      </c>
      <c r="G33" s="130">
        <f>E237</f>
        <v>90</v>
      </c>
      <c r="H33" s="50">
        <f t="shared" ref="H33:H54" si="0">+G33/F33</f>
        <v>5.8479532163742687E-3</v>
      </c>
      <c r="I33" s="51">
        <v>0.1</v>
      </c>
      <c r="J33" s="50">
        <f t="shared" ref="J33:J54" si="1">+(E33*H33)/(1+E33*(1-I33)*H33)</f>
        <v>5.8173356602675974E-3</v>
      </c>
      <c r="K33" s="52">
        <f>1-J33</f>
        <v>0.99418266433973246</v>
      </c>
      <c r="L33" s="53">
        <v>100000</v>
      </c>
      <c r="M33" s="54">
        <f>+L33-L34</f>
        <v>581.73356602675631</v>
      </c>
      <c r="N33" s="53">
        <f>0.1*E33*M33+(L34*E33)</f>
        <v>99476.439790575925</v>
      </c>
      <c r="O33" s="54">
        <f>+O34+N33</f>
        <v>7749571.7656127447</v>
      </c>
      <c r="P33" s="55">
        <f>+O33/L33</f>
        <v>77.495717656127454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3</v>
      </c>
      <c r="C34" s="57" t="s">
        <v>4</v>
      </c>
      <c r="D34" s="56">
        <v>1</v>
      </c>
      <c r="E34" s="56">
        <v>4</v>
      </c>
      <c r="F34" s="114">
        <f>I171+I172+E172+E173</f>
        <v>71484</v>
      </c>
      <c r="G34" s="130">
        <f t="shared" ref="G34:G54" si="2">E238</f>
        <v>16</v>
      </c>
      <c r="H34" s="59">
        <f t="shared" si="0"/>
        <v>2.2382631078283251E-4</v>
      </c>
      <c r="I34" s="60">
        <v>0.4</v>
      </c>
      <c r="J34" s="59">
        <f t="shared" si="1"/>
        <v>8.9482455846000698E-4</v>
      </c>
      <c r="K34" s="61">
        <f t="shared" ref="K34:K53" si="3">1-J34</f>
        <v>0.99910517544153998</v>
      </c>
      <c r="L34" s="62">
        <f>+L33-(L33*J33)</f>
        <v>99418.266433973244</v>
      </c>
      <c r="M34" s="63">
        <f t="shared" ref="M34:M54" si="4">+L34-L35</f>
        <v>88.961906364638708</v>
      </c>
      <c r="N34" s="62">
        <f>0.4*E34*M34+(L35*E34)</f>
        <v>397459.55716061784</v>
      </c>
      <c r="O34" s="63">
        <f t="shared" ref="O34:O54" si="5">+O35+N34</f>
        <v>7650095.325822169</v>
      </c>
      <c r="P34" s="64">
        <f t="shared" ref="P34:P54" si="6">+O34/L34</f>
        <v>76.948589029188454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4</v>
      </c>
      <c r="C35" s="57" t="s">
        <v>5</v>
      </c>
      <c r="D35" s="56">
        <v>5</v>
      </c>
      <c r="E35" s="56">
        <v>5</v>
      </c>
      <c r="F35" s="114">
        <f>I173+I174+I175+E174+E175</f>
        <v>105925</v>
      </c>
      <c r="G35" s="130">
        <f t="shared" si="2"/>
        <v>22</v>
      </c>
      <c r="H35" s="59">
        <f t="shared" si="0"/>
        <v>2.0769412320037763E-4</v>
      </c>
      <c r="I35" s="60">
        <v>0.5</v>
      </c>
      <c r="J35" s="59">
        <f t="shared" si="1"/>
        <v>1.0379316852236269E-3</v>
      </c>
      <c r="K35" s="61">
        <f t="shared" si="3"/>
        <v>0.99896206831477641</v>
      </c>
      <c r="L35" s="62">
        <f t="shared" ref="L35:L54" si="7">+L34-(L34*J34)</f>
        <v>99329.304527608605</v>
      </c>
      <c r="M35" s="63">
        <f t="shared" si="4"/>
        <v>103.0970324404334</v>
      </c>
      <c r="N35" s="62">
        <f t="shared" ref="N35:N54" si="8">0.5*E35*(L35+L36)</f>
        <v>496388.78005694191</v>
      </c>
      <c r="O35" s="63">
        <f t="shared" si="5"/>
        <v>7252635.7686615512</v>
      </c>
      <c r="P35" s="64">
        <f t="shared" si="6"/>
        <v>73.016073183575742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5</v>
      </c>
      <c r="C36" s="57" t="s">
        <v>6</v>
      </c>
      <c r="D36" s="56">
        <v>10</v>
      </c>
      <c r="E36" s="56">
        <v>5</v>
      </c>
      <c r="F36" s="114">
        <f>E176+E177+E178+I176+I177</f>
        <v>101435</v>
      </c>
      <c r="G36" s="130">
        <f t="shared" si="2"/>
        <v>25</v>
      </c>
      <c r="H36" s="59">
        <f t="shared" si="0"/>
        <v>2.4646325232907776E-4</v>
      </c>
      <c r="I36" s="60">
        <v>0.5</v>
      </c>
      <c r="J36" s="59">
        <f t="shared" si="1"/>
        <v>1.2315574275228456E-3</v>
      </c>
      <c r="K36" s="61">
        <f t="shared" si="3"/>
        <v>0.9987684425724771</v>
      </c>
      <c r="L36" s="62">
        <f t="shared" si="7"/>
        <v>99226.207495168172</v>
      </c>
      <c r="M36" s="63">
        <f t="shared" si="4"/>
        <v>122.20277284560143</v>
      </c>
      <c r="N36" s="62">
        <f t="shared" si="8"/>
        <v>495825.53054372687</v>
      </c>
      <c r="O36" s="63">
        <f t="shared" si="5"/>
        <v>6756246.9886046089</v>
      </c>
      <c r="P36" s="64">
        <f t="shared" si="6"/>
        <v>68.089340096300717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6</v>
      </c>
      <c r="C37" s="57" t="s">
        <v>7</v>
      </c>
      <c r="D37" s="56">
        <v>15</v>
      </c>
      <c r="E37" s="56">
        <v>5</v>
      </c>
      <c r="F37" s="114">
        <f>I178+I179+I180+E179+E180</f>
        <v>97064</v>
      </c>
      <c r="G37" s="130">
        <f t="shared" si="2"/>
        <v>59</v>
      </c>
      <c r="H37" s="59">
        <f t="shared" si="0"/>
        <v>6.0784636940575294E-4</v>
      </c>
      <c r="I37" s="60">
        <v>0.5</v>
      </c>
      <c r="J37" s="59">
        <f t="shared" si="1"/>
        <v>3.0346203895629631E-3</v>
      </c>
      <c r="K37" s="61">
        <f t="shared" si="3"/>
        <v>0.99696537961043707</v>
      </c>
      <c r="L37" s="62">
        <f t="shared" si="7"/>
        <v>99104.00472232257</v>
      </c>
      <c r="M37" s="63">
        <f t="shared" si="4"/>
        <v>300.74303341770428</v>
      </c>
      <c r="N37" s="62">
        <f t="shared" si="8"/>
        <v>494768.16602806858</v>
      </c>
      <c r="O37" s="63">
        <f t="shared" si="5"/>
        <v>6260421.4580608821</v>
      </c>
      <c r="P37" s="64">
        <f t="shared" si="6"/>
        <v>63.170216739493277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7</v>
      </c>
      <c r="C38" s="57" t="s">
        <v>8</v>
      </c>
      <c r="D38" s="56">
        <v>20</v>
      </c>
      <c r="E38" s="56">
        <v>5</v>
      </c>
      <c r="F38" s="114">
        <f>E181+E182+E183+I181+I182</f>
        <v>108451</v>
      </c>
      <c r="G38" s="130">
        <f t="shared" si="2"/>
        <v>116</v>
      </c>
      <c r="H38" s="59">
        <f t="shared" si="0"/>
        <v>1.069607472499101E-3</v>
      </c>
      <c r="I38" s="60">
        <v>0.5</v>
      </c>
      <c r="J38" s="59">
        <f t="shared" si="1"/>
        <v>5.3337747491746445E-3</v>
      </c>
      <c r="K38" s="61">
        <f t="shared" si="3"/>
        <v>0.99466622525082538</v>
      </c>
      <c r="L38" s="62">
        <f t="shared" si="7"/>
        <v>98803.261688904866</v>
      </c>
      <c r="M38" s="63">
        <f t="shared" si="4"/>
        <v>526.99434233237116</v>
      </c>
      <c r="N38" s="62">
        <f t="shared" si="8"/>
        <v>492698.82258869347</v>
      </c>
      <c r="O38" s="63">
        <f t="shared" si="5"/>
        <v>5765653.2920328137</v>
      </c>
      <c r="P38" s="64">
        <f t="shared" si="6"/>
        <v>58.354888224102716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8</v>
      </c>
      <c r="C39" s="57" t="s">
        <v>9</v>
      </c>
      <c r="D39" s="56">
        <v>25</v>
      </c>
      <c r="E39" s="56">
        <v>5</v>
      </c>
      <c r="F39" s="114">
        <f>I183+I184+I185+E184+E185</f>
        <v>116911</v>
      </c>
      <c r="G39" s="130">
        <f t="shared" si="2"/>
        <v>145</v>
      </c>
      <c r="H39" s="59">
        <f t="shared" si="0"/>
        <v>1.2402596847174347E-3</v>
      </c>
      <c r="I39" s="60">
        <v>0.5</v>
      </c>
      <c r="J39" s="59">
        <f t="shared" si="1"/>
        <v>6.1821298076718103E-3</v>
      </c>
      <c r="K39" s="61">
        <f t="shared" si="3"/>
        <v>0.99381787019232815</v>
      </c>
      <c r="L39" s="62">
        <f t="shared" si="7"/>
        <v>98276.267346572495</v>
      </c>
      <c r="M39" s="63">
        <f t="shared" si="4"/>
        <v>607.55664174996491</v>
      </c>
      <c r="N39" s="62">
        <f t="shared" si="8"/>
        <v>489862.4451284876</v>
      </c>
      <c r="O39" s="63">
        <f t="shared" si="5"/>
        <v>5272954.4694441203</v>
      </c>
      <c r="P39" s="64">
        <f t="shared" si="6"/>
        <v>53.654403161741783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9</v>
      </c>
      <c r="C40" s="57" t="s">
        <v>10</v>
      </c>
      <c r="D40" s="56">
        <v>30</v>
      </c>
      <c r="E40" s="56">
        <v>5</v>
      </c>
      <c r="F40" s="114">
        <f>E186+E187+E188+I186+I187</f>
        <v>118427</v>
      </c>
      <c r="G40" s="130">
        <f t="shared" si="2"/>
        <v>158</v>
      </c>
      <c r="H40" s="59">
        <f t="shared" si="0"/>
        <v>1.3341552179823857E-3</v>
      </c>
      <c r="I40" s="60">
        <v>0.5</v>
      </c>
      <c r="J40" s="59">
        <f t="shared" si="1"/>
        <v>6.6486004275302544E-3</v>
      </c>
      <c r="K40" s="61">
        <f t="shared" si="3"/>
        <v>0.99335139957246976</v>
      </c>
      <c r="L40" s="62">
        <f t="shared" si="7"/>
        <v>97668.71070482253</v>
      </c>
      <c r="M40" s="63">
        <f t="shared" si="4"/>
        <v>649.3602317484183</v>
      </c>
      <c r="N40" s="62">
        <f t="shared" si="8"/>
        <v>486720.15294474154</v>
      </c>
      <c r="O40" s="63">
        <f t="shared" si="5"/>
        <v>4783092.0243156329</v>
      </c>
      <c r="P40" s="64">
        <f t="shared" si="6"/>
        <v>48.972613540187346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10</v>
      </c>
      <c r="C41" s="57" t="s">
        <v>11</v>
      </c>
      <c r="D41" s="56">
        <v>35</v>
      </c>
      <c r="E41" s="56">
        <v>5</v>
      </c>
      <c r="F41" s="114">
        <f>I188+I189+I190+E189+E190</f>
        <v>130009</v>
      </c>
      <c r="G41" s="130">
        <f t="shared" si="2"/>
        <v>253</v>
      </c>
      <c r="H41" s="59">
        <f t="shared" si="0"/>
        <v>1.9460191217531093E-3</v>
      </c>
      <c r="I41" s="60">
        <v>0.5</v>
      </c>
      <c r="J41" s="59">
        <f t="shared" si="1"/>
        <v>9.6829874121163624E-3</v>
      </c>
      <c r="K41" s="61">
        <f t="shared" si="3"/>
        <v>0.99031701258788363</v>
      </c>
      <c r="L41" s="62">
        <f t="shared" si="7"/>
        <v>97019.350473074112</v>
      </c>
      <c r="M41" s="63">
        <f t="shared" si="4"/>
        <v>939.43714936247852</v>
      </c>
      <c r="N41" s="62">
        <f t="shared" si="8"/>
        <v>482748.15949196432</v>
      </c>
      <c r="O41" s="63">
        <f t="shared" si="5"/>
        <v>4296371.8713708911</v>
      </c>
      <c r="P41" s="64">
        <f t="shared" si="6"/>
        <v>44.283659398062738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11</v>
      </c>
      <c r="C42" s="57" t="s">
        <v>12</v>
      </c>
      <c r="D42" s="56">
        <v>40</v>
      </c>
      <c r="E42" s="56">
        <v>5</v>
      </c>
      <c r="F42" s="114">
        <f>E191+E192+E193+I191+I192</f>
        <v>140884</v>
      </c>
      <c r="G42" s="130">
        <f t="shared" si="2"/>
        <v>417</v>
      </c>
      <c r="H42" s="59">
        <f t="shared" si="0"/>
        <v>2.9598818886459781E-3</v>
      </c>
      <c r="I42" s="60">
        <v>0.5</v>
      </c>
      <c r="J42" s="59">
        <f t="shared" si="1"/>
        <v>1.4690702581970243E-2</v>
      </c>
      <c r="K42" s="61">
        <f t="shared" si="3"/>
        <v>0.98530929741802975</v>
      </c>
      <c r="L42" s="62">
        <f t="shared" si="7"/>
        <v>96079.913323711633</v>
      </c>
      <c r="M42" s="63">
        <f t="shared" si="4"/>
        <v>1411.4814307401248</v>
      </c>
      <c r="N42" s="62">
        <f t="shared" si="8"/>
        <v>476870.86304170784</v>
      </c>
      <c r="O42" s="63">
        <f t="shared" si="5"/>
        <v>3813623.711878927</v>
      </c>
      <c r="P42" s="64">
        <f t="shared" si="6"/>
        <v>39.692205997627184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12</v>
      </c>
      <c r="C43" s="57" t="s">
        <v>13</v>
      </c>
      <c r="D43" s="56">
        <v>45</v>
      </c>
      <c r="E43" s="56">
        <v>5</v>
      </c>
      <c r="F43" s="114">
        <f>I193+I194+I195+E194+E195</f>
        <v>126904</v>
      </c>
      <c r="G43" s="130">
        <f t="shared" si="2"/>
        <v>575</v>
      </c>
      <c r="H43" s="59">
        <f t="shared" si="0"/>
        <v>4.5309840509361408E-3</v>
      </c>
      <c r="I43" s="60">
        <v>0.5</v>
      </c>
      <c r="J43" s="59">
        <f t="shared" si="1"/>
        <v>2.240117187347818E-2</v>
      </c>
      <c r="K43" s="61">
        <f t="shared" si="3"/>
        <v>0.97759882812652177</v>
      </c>
      <c r="L43" s="62">
        <f t="shared" si="7"/>
        <v>94668.431892971508</v>
      </c>
      <c r="M43" s="63">
        <f t="shared" si="4"/>
        <v>2120.6838138271123</v>
      </c>
      <c r="N43" s="62">
        <f t="shared" si="8"/>
        <v>468040.44993028976</v>
      </c>
      <c r="O43" s="63">
        <f t="shared" si="5"/>
        <v>3336752.8488372192</v>
      </c>
      <c r="P43" s="64">
        <f t="shared" si="6"/>
        <v>35.246732011042752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13</v>
      </c>
      <c r="C44" s="57" t="s">
        <v>14</v>
      </c>
      <c r="D44" s="56">
        <v>50</v>
      </c>
      <c r="E44" s="56">
        <v>5</v>
      </c>
      <c r="F44" s="114">
        <f>E196+E197+E198+I196+I197</f>
        <v>118270</v>
      </c>
      <c r="G44" s="130">
        <f t="shared" si="2"/>
        <v>729</v>
      </c>
      <c r="H44" s="59">
        <f t="shared" si="0"/>
        <v>6.163862348862772E-3</v>
      </c>
      <c r="I44" s="60">
        <v>0.5</v>
      </c>
      <c r="J44" s="59">
        <f t="shared" si="1"/>
        <v>3.0351603971938295E-2</v>
      </c>
      <c r="K44" s="61">
        <f t="shared" si="3"/>
        <v>0.96964839602806174</v>
      </c>
      <c r="L44" s="62">
        <f t="shared" si="7"/>
        <v>92547.748079144396</v>
      </c>
      <c r="M44" s="63">
        <f t="shared" si="4"/>
        <v>2808.9725981929078</v>
      </c>
      <c r="N44" s="62">
        <f t="shared" si="8"/>
        <v>455716.30890023964</v>
      </c>
      <c r="O44" s="63">
        <f t="shared" si="5"/>
        <v>2868712.3989069294</v>
      </c>
      <c r="P44" s="64">
        <f t="shared" si="6"/>
        <v>30.99710644989095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14</v>
      </c>
      <c r="C45" s="57" t="s">
        <v>15</v>
      </c>
      <c r="D45" s="56">
        <v>55</v>
      </c>
      <c r="E45" s="56">
        <v>5</v>
      </c>
      <c r="F45" s="114">
        <f>I198+I199+I200+E199+E200</f>
        <v>100371</v>
      </c>
      <c r="G45" s="130">
        <f t="shared" si="2"/>
        <v>936</v>
      </c>
      <c r="H45" s="59">
        <f t="shared" si="0"/>
        <v>9.3254027557760702E-3</v>
      </c>
      <c r="I45" s="60">
        <v>0.5</v>
      </c>
      <c r="J45" s="59">
        <f t="shared" si="1"/>
        <v>4.5564739901276394E-2</v>
      </c>
      <c r="K45" s="61">
        <f t="shared" si="3"/>
        <v>0.95443526009872359</v>
      </c>
      <c r="L45" s="62">
        <f t="shared" si="7"/>
        <v>89738.775480951488</v>
      </c>
      <c r="M45" s="63">
        <f t="shared" si="4"/>
        <v>4088.9239638485888</v>
      </c>
      <c r="N45" s="62">
        <f t="shared" si="8"/>
        <v>438471.56749513594</v>
      </c>
      <c r="O45" s="63">
        <f t="shared" si="5"/>
        <v>2412996.0900066895</v>
      </c>
      <c r="P45" s="64">
        <f t="shared" si="6"/>
        <v>26.889113174035757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15</v>
      </c>
      <c r="C46" s="57" t="s">
        <v>16</v>
      </c>
      <c r="D46" s="56">
        <v>60</v>
      </c>
      <c r="E46" s="56">
        <v>5</v>
      </c>
      <c r="F46" s="114">
        <f>E201+E202+E203+I201+I202</f>
        <v>77752</v>
      </c>
      <c r="G46" s="130">
        <f t="shared" si="2"/>
        <v>989</v>
      </c>
      <c r="H46" s="59">
        <f t="shared" si="0"/>
        <v>1.2719930033954111E-2</v>
      </c>
      <c r="I46" s="60">
        <v>0.5</v>
      </c>
      <c r="J46" s="59">
        <f t="shared" si="1"/>
        <v>6.1639524085534969E-2</v>
      </c>
      <c r="K46" s="61">
        <f t="shared" si="3"/>
        <v>0.93836047591446503</v>
      </c>
      <c r="L46" s="62">
        <f t="shared" si="7"/>
        <v>85649.851517102899</v>
      </c>
      <c r="M46" s="63">
        <f t="shared" si="4"/>
        <v>5279.4160855109512</v>
      </c>
      <c r="N46" s="62">
        <f t="shared" si="8"/>
        <v>415050.71737173712</v>
      </c>
      <c r="O46" s="63">
        <f t="shared" si="5"/>
        <v>1974524.5225115535</v>
      </c>
      <c r="P46" s="64">
        <f t="shared" si="6"/>
        <v>23.053449451891609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16</v>
      </c>
      <c r="C47" s="57" t="s">
        <v>17</v>
      </c>
      <c r="D47" s="56">
        <v>65</v>
      </c>
      <c r="E47" s="56">
        <v>5</v>
      </c>
      <c r="F47" s="114">
        <f>I203+I204+I205+E204+E205</f>
        <v>55088</v>
      </c>
      <c r="G47" s="130">
        <f t="shared" si="2"/>
        <v>1039</v>
      </c>
      <c r="H47" s="59">
        <f t="shared" si="0"/>
        <v>1.8860731919837351E-2</v>
      </c>
      <c r="I47" s="60">
        <v>0.5</v>
      </c>
      <c r="J47" s="59">
        <f t="shared" si="1"/>
        <v>9.0057293427291074E-2</v>
      </c>
      <c r="K47" s="61">
        <f t="shared" si="3"/>
        <v>0.90994270657270893</v>
      </c>
      <c r="L47" s="62">
        <f t="shared" si="7"/>
        <v>80370.435431591948</v>
      </c>
      <c r="M47" s="63">
        <f t="shared" si="4"/>
        <v>7237.9438865420234</v>
      </c>
      <c r="N47" s="62">
        <f t="shared" si="8"/>
        <v>383757.31744160468</v>
      </c>
      <c r="O47" s="63">
        <f t="shared" si="5"/>
        <v>1559473.8051398164</v>
      </c>
      <c r="P47" s="64">
        <f t="shared" si="6"/>
        <v>19.403575416325538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17</v>
      </c>
      <c r="C48" s="57" t="s">
        <v>18</v>
      </c>
      <c r="D48" s="56">
        <v>70</v>
      </c>
      <c r="E48" s="56">
        <v>5</v>
      </c>
      <c r="F48" s="114">
        <f>E206+E207+E208+I206+I207</f>
        <v>39302</v>
      </c>
      <c r="G48" s="130">
        <f t="shared" si="2"/>
        <v>1000</v>
      </c>
      <c r="H48" s="59">
        <f t="shared" si="0"/>
        <v>2.5443997760928198E-2</v>
      </c>
      <c r="I48" s="60">
        <v>0.5</v>
      </c>
      <c r="J48" s="59">
        <f t="shared" si="1"/>
        <v>0.11961150184201715</v>
      </c>
      <c r="K48" s="61">
        <f t="shared" si="3"/>
        <v>0.88038849815798281</v>
      </c>
      <c r="L48" s="62">
        <f t="shared" si="7"/>
        <v>73132.491545049925</v>
      </c>
      <c r="M48" s="63">
        <f t="shared" si="4"/>
        <v>8747.4871471520455</v>
      </c>
      <c r="N48" s="62">
        <f t="shared" si="8"/>
        <v>343793.73985736951</v>
      </c>
      <c r="O48" s="63">
        <f t="shared" si="5"/>
        <v>1175716.4876982116</v>
      </c>
      <c r="P48" s="64">
        <f t="shared" si="6"/>
        <v>16.076527174983028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18</v>
      </c>
      <c r="C49" s="57" t="s">
        <v>19</v>
      </c>
      <c r="D49" s="56">
        <v>75</v>
      </c>
      <c r="E49" s="56">
        <v>5</v>
      </c>
      <c r="F49" s="114">
        <f>I208+I209+I210+E209+E210</f>
        <v>25215</v>
      </c>
      <c r="G49" s="130">
        <f t="shared" si="2"/>
        <v>1070</v>
      </c>
      <c r="H49" s="59">
        <f t="shared" si="0"/>
        <v>4.2435058496926435E-2</v>
      </c>
      <c r="I49" s="60">
        <v>0.5</v>
      </c>
      <c r="J49" s="59">
        <f t="shared" si="1"/>
        <v>0.19182502689135891</v>
      </c>
      <c r="K49" s="61">
        <f t="shared" si="3"/>
        <v>0.80817497310864106</v>
      </c>
      <c r="L49" s="62">
        <f t="shared" si="7"/>
        <v>64385.004397897879</v>
      </c>
      <c r="M49" s="63">
        <f t="shared" si="4"/>
        <v>12350.655200027024</v>
      </c>
      <c r="N49" s="62">
        <f t="shared" si="8"/>
        <v>291048.38398942188</v>
      </c>
      <c r="O49" s="63">
        <f t="shared" si="5"/>
        <v>831922.747840842</v>
      </c>
      <c r="P49" s="64">
        <f t="shared" si="6"/>
        <v>12.921063772855836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19</v>
      </c>
      <c r="C50" s="57" t="s">
        <v>20</v>
      </c>
      <c r="D50" s="56">
        <v>80</v>
      </c>
      <c r="E50" s="56">
        <v>5</v>
      </c>
      <c r="F50" s="114">
        <f>E211+E212+E213+I211+I212</f>
        <v>17350</v>
      </c>
      <c r="G50" s="130">
        <f t="shared" si="2"/>
        <v>1140</v>
      </c>
      <c r="H50" s="59">
        <f t="shared" si="0"/>
        <v>6.5706051873198848E-2</v>
      </c>
      <c r="I50" s="60">
        <v>0.5</v>
      </c>
      <c r="J50" s="59">
        <f t="shared" si="1"/>
        <v>0.28217821782178215</v>
      </c>
      <c r="K50" s="61">
        <f t="shared" si="3"/>
        <v>0.71782178217821779</v>
      </c>
      <c r="L50" s="62">
        <f t="shared" si="7"/>
        <v>52034.349197870855</v>
      </c>
      <c r="M50" s="63">
        <f t="shared" si="4"/>
        <v>14682.959922171482</v>
      </c>
      <c r="N50" s="62">
        <f t="shared" si="8"/>
        <v>223464.34618392558</v>
      </c>
      <c r="O50" s="63">
        <f t="shared" si="5"/>
        <v>540874.36385142012</v>
      </c>
      <c r="P50" s="64">
        <f t="shared" si="6"/>
        <v>10.394563825419223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56">
        <v>20</v>
      </c>
      <c r="C51" s="57" t="s">
        <v>21</v>
      </c>
      <c r="D51" s="56">
        <v>85</v>
      </c>
      <c r="E51" s="56">
        <v>5</v>
      </c>
      <c r="F51" s="114">
        <f>I213+I214+I215+E214+E215</f>
        <v>10201</v>
      </c>
      <c r="G51" s="130">
        <f t="shared" si="2"/>
        <v>890</v>
      </c>
      <c r="H51" s="59">
        <f t="shared" si="0"/>
        <v>8.7246348397215956E-2</v>
      </c>
      <c r="I51" s="60">
        <v>0.5</v>
      </c>
      <c r="J51" s="59">
        <f t="shared" si="1"/>
        <v>0.3581200708192499</v>
      </c>
      <c r="K51" s="61">
        <f t="shared" si="3"/>
        <v>0.6418799291807501</v>
      </c>
      <c r="L51" s="62">
        <f t="shared" si="7"/>
        <v>37351.389275699374</v>
      </c>
      <c r="M51" s="63">
        <f t="shared" si="4"/>
        <v>13376.28217261083</v>
      </c>
      <c r="N51" s="62">
        <f t="shared" si="8"/>
        <v>153316.2409469698</v>
      </c>
      <c r="O51" s="63">
        <f t="shared" si="5"/>
        <v>317410.01766749448</v>
      </c>
      <c r="P51" s="64">
        <f t="shared" si="6"/>
        <v>8.4979440878253989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5" customFormat="1" ht="12" x14ac:dyDescent="0.2">
      <c r="A52" s="26"/>
      <c r="B52" s="56">
        <v>21</v>
      </c>
      <c r="C52" s="56" t="s">
        <v>22</v>
      </c>
      <c r="D52" s="56">
        <v>90</v>
      </c>
      <c r="E52" s="56">
        <v>5</v>
      </c>
      <c r="F52" s="58">
        <f>E216+E217+E218+I216+I217</f>
        <v>4565</v>
      </c>
      <c r="G52" s="130">
        <f t="shared" si="2"/>
        <v>530</v>
      </c>
      <c r="H52" s="59">
        <f t="shared" si="0"/>
        <v>0.11610076670317634</v>
      </c>
      <c r="I52" s="60">
        <v>0.5</v>
      </c>
      <c r="J52" s="59">
        <f t="shared" si="1"/>
        <v>0.44991511035653653</v>
      </c>
      <c r="K52" s="61">
        <f t="shared" si="3"/>
        <v>0.55008488964346347</v>
      </c>
      <c r="L52" s="62">
        <f t="shared" si="7"/>
        <v>23975.107103088543</v>
      </c>
      <c r="M52" s="63">
        <f t="shared" si="4"/>
        <v>10786.762958095866</v>
      </c>
      <c r="N52" s="62">
        <f t="shared" si="8"/>
        <v>92908.628120203051</v>
      </c>
      <c r="O52" s="63">
        <f t="shared" si="5"/>
        <v>164093.77672052471</v>
      </c>
      <c r="P52" s="64">
        <f t="shared" si="6"/>
        <v>6.8443396734351047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s="5" customFormat="1" ht="12" x14ac:dyDescent="0.2">
      <c r="A53" s="26"/>
      <c r="B53" s="56">
        <v>22</v>
      </c>
      <c r="C53" s="56" t="s">
        <v>23</v>
      </c>
      <c r="D53" s="56">
        <v>95</v>
      </c>
      <c r="E53" s="56">
        <v>5</v>
      </c>
      <c r="F53" s="58">
        <f>I218+I219+I220+E219+E220</f>
        <v>1681</v>
      </c>
      <c r="G53" s="130">
        <f t="shared" si="2"/>
        <v>179</v>
      </c>
      <c r="H53" s="59">
        <f t="shared" si="0"/>
        <v>0.10648423557406306</v>
      </c>
      <c r="I53" s="60">
        <v>0.5</v>
      </c>
      <c r="J53" s="59">
        <f t="shared" si="1"/>
        <v>0.4204839088560019</v>
      </c>
      <c r="K53" s="61">
        <f t="shared" si="3"/>
        <v>0.57951609114399805</v>
      </c>
      <c r="L53" s="62">
        <f t="shared" si="7"/>
        <v>13188.344144992678</v>
      </c>
      <c r="M53" s="63">
        <f t="shared" si="4"/>
        <v>5545.4864974246875</v>
      </c>
      <c r="N53" s="62">
        <f t="shared" si="8"/>
        <v>52078.004481401666</v>
      </c>
      <c r="O53" s="63">
        <f t="shared" si="5"/>
        <v>71185.148600321641</v>
      </c>
      <c r="P53" s="64">
        <f t="shared" si="6"/>
        <v>5.3975804557199902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s="5" customFormat="1" ht="12" x14ac:dyDescent="0.2">
      <c r="A54" s="26"/>
      <c r="B54" s="65">
        <v>23</v>
      </c>
      <c r="C54" s="65" t="s">
        <v>3</v>
      </c>
      <c r="D54" s="65" t="s">
        <v>3</v>
      </c>
      <c r="E54" s="65">
        <v>5</v>
      </c>
      <c r="F54" s="66">
        <f>E221+I221</f>
        <v>993</v>
      </c>
      <c r="G54" s="130">
        <f t="shared" si="2"/>
        <v>46</v>
      </c>
      <c r="H54" s="67">
        <f t="shared" si="0"/>
        <v>4.632426988922457E-2</v>
      </c>
      <c r="I54" s="68">
        <v>0.5</v>
      </c>
      <c r="J54" s="67">
        <f t="shared" si="1"/>
        <v>0.20758122743682308</v>
      </c>
      <c r="K54" s="69">
        <f>1-J54</f>
        <v>0.79241877256317694</v>
      </c>
      <c r="L54" s="70">
        <f t="shared" si="7"/>
        <v>7642.8576475679902</v>
      </c>
      <c r="M54" s="71">
        <f t="shared" si="4"/>
        <v>7642.8576475679902</v>
      </c>
      <c r="N54" s="70">
        <f t="shared" si="8"/>
        <v>19107.144118919976</v>
      </c>
      <c r="O54" s="71">
        <f t="shared" si="5"/>
        <v>19107.144118919976</v>
      </c>
      <c r="P54" s="72">
        <f t="shared" si="6"/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s="24" customFormat="1" ht="14.25" x14ac:dyDescent="0.2">
      <c r="A55" s="22"/>
      <c r="B55" s="22"/>
      <c r="C55" s="22"/>
      <c r="D55" s="22"/>
      <c r="E55" s="22"/>
      <c r="F55" s="108">
        <f>SUM(F33:F54)</f>
        <v>1583672</v>
      </c>
      <c r="G55" s="108">
        <f>SUM(G33:G54)</f>
        <v>10424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42" s="24" customFormat="1" ht="14.25" x14ac:dyDescent="0.2">
      <c r="A56" s="22"/>
      <c r="B56" s="22"/>
      <c r="C56" s="22"/>
      <c r="D56" s="22"/>
      <c r="E56" s="22"/>
      <c r="F56" s="103"/>
      <c r="G56" s="103"/>
      <c r="H56" s="22"/>
      <c r="I56" s="22"/>
      <c r="J56" s="22"/>
      <c r="K56" s="22"/>
      <c r="L56" s="22"/>
      <c r="M56" s="22"/>
      <c r="N56" s="22"/>
      <c r="O56" s="22"/>
      <c r="P56" s="22"/>
    </row>
    <row r="57" spans="1:42" s="24" customFormat="1" ht="15" x14ac:dyDescent="0.25">
      <c r="A57" s="22"/>
      <c r="B57" s="109" t="s">
        <v>265</v>
      </c>
      <c r="C57" s="110"/>
      <c r="D57" s="110"/>
      <c r="E57" s="110"/>
      <c r="F57" s="103"/>
      <c r="G57" s="103"/>
      <c r="H57" s="22"/>
      <c r="I57" s="22"/>
      <c r="J57" s="22"/>
      <c r="K57" s="22"/>
      <c r="L57" s="22"/>
      <c r="M57" s="22"/>
      <c r="N57" s="22"/>
      <c r="O57" s="22"/>
      <c r="P57" s="22"/>
    </row>
    <row r="58" spans="1:42" s="24" customFormat="1" ht="5.0999999999999996" customHeight="1" x14ac:dyDescent="0.2">
      <c r="A58" s="22"/>
      <c r="B58" s="22"/>
      <c r="C58" s="22"/>
      <c r="D58" s="22"/>
      <c r="E58" s="22"/>
      <c r="F58" s="103"/>
      <c r="G58" s="103"/>
      <c r="H58" s="22"/>
      <c r="I58" s="22"/>
      <c r="J58" s="22"/>
      <c r="K58" s="22"/>
      <c r="L58" s="22"/>
      <c r="M58" s="22"/>
      <c r="N58" s="22"/>
      <c r="O58" s="22"/>
      <c r="P58" s="22"/>
    </row>
    <row r="59" spans="1:42" s="24" customFormat="1" ht="14.25" x14ac:dyDescent="0.2">
      <c r="A59" s="22"/>
      <c r="B59" s="47"/>
      <c r="C59" s="47" t="s">
        <v>40</v>
      </c>
      <c r="D59" s="47" t="s">
        <v>41</v>
      </c>
      <c r="E59" s="47" t="s">
        <v>42</v>
      </c>
      <c r="F59" s="47" t="s">
        <v>43</v>
      </c>
      <c r="G59" s="47" t="s">
        <v>44</v>
      </c>
      <c r="H59" s="47" t="s">
        <v>112</v>
      </c>
      <c r="I59" s="47" t="s">
        <v>45</v>
      </c>
      <c r="J59" s="47" t="s">
        <v>46</v>
      </c>
      <c r="K59" s="47" t="s">
        <v>47</v>
      </c>
      <c r="L59" s="47" t="s">
        <v>48</v>
      </c>
      <c r="M59" s="47" t="s">
        <v>49</v>
      </c>
      <c r="N59" s="47" t="s">
        <v>50</v>
      </c>
      <c r="O59" s="47" t="s">
        <v>51</v>
      </c>
      <c r="P59" s="47" t="s">
        <v>52</v>
      </c>
    </row>
    <row r="60" spans="1:42" s="24" customFormat="1" ht="15" x14ac:dyDescent="0.25">
      <c r="A60" s="22"/>
      <c r="B60" s="73">
        <v>1</v>
      </c>
      <c r="C60" s="73" t="s">
        <v>24</v>
      </c>
      <c r="D60" s="74" t="s">
        <v>0</v>
      </c>
      <c r="E60" s="74" t="s">
        <v>1</v>
      </c>
      <c r="F60" s="75" t="s">
        <v>53</v>
      </c>
      <c r="G60" s="75" t="s">
        <v>54</v>
      </c>
      <c r="H60" s="75" t="s">
        <v>55</v>
      </c>
      <c r="I60" s="74" t="s">
        <v>2</v>
      </c>
      <c r="J60" s="75" t="s">
        <v>56</v>
      </c>
      <c r="K60" s="75" t="s">
        <v>57</v>
      </c>
      <c r="L60" s="74" t="s">
        <v>58</v>
      </c>
      <c r="M60" s="75" t="s">
        <v>59</v>
      </c>
      <c r="N60" s="75" t="s">
        <v>60</v>
      </c>
      <c r="O60" s="74" t="s">
        <v>61</v>
      </c>
      <c r="P60" s="74" t="s">
        <v>62</v>
      </c>
    </row>
    <row r="61" spans="1:42" s="24" customFormat="1" ht="31.5" x14ac:dyDescent="0.2">
      <c r="A61" s="22"/>
      <c r="B61" s="76"/>
      <c r="C61" s="76"/>
      <c r="D61" s="76"/>
      <c r="E61" s="76"/>
      <c r="F61" s="76" t="s">
        <v>141</v>
      </c>
      <c r="G61" s="76" t="s">
        <v>143</v>
      </c>
      <c r="H61" s="76" t="s">
        <v>142</v>
      </c>
      <c r="I61" s="76" t="s">
        <v>148</v>
      </c>
      <c r="J61" s="76" t="s">
        <v>140</v>
      </c>
      <c r="K61" s="76" t="s">
        <v>149</v>
      </c>
      <c r="L61" s="76" t="s">
        <v>145</v>
      </c>
      <c r="M61" s="76" t="s">
        <v>144</v>
      </c>
      <c r="N61" s="76" t="s">
        <v>146</v>
      </c>
      <c r="O61" s="76" t="s">
        <v>147</v>
      </c>
      <c r="P61" s="76" t="s">
        <v>25</v>
      </c>
    </row>
    <row r="62" spans="1:42" s="24" customFormat="1" ht="14.25" x14ac:dyDescent="0.2">
      <c r="A62" s="22"/>
      <c r="B62" s="48">
        <v>2</v>
      </c>
      <c r="C62" s="49" t="s">
        <v>63</v>
      </c>
      <c r="D62" s="48">
        <v>0</v>
      </c>
      <c r="E62" s="48">
        <v>1</v>
      </c>
      <c r="F62" s="114">
        <f>C171</f>
        <v>7942</v>
      </c>
      <c r="G62" s="130">
        <f>C237</f>
        <v>43</v>
      </c>
      <c r="H62" s="50">
        <f t="shared" ref="H62:H83" si="9">+G62/F62</f>
        <v>5.4142533366910101E-3</v>
      </c>
      <c r="I62" s="51">
        <v>0.1</v>
      </c>
      <c r="J62" s="50">
        <f t="shared" ref="J62:J83" si="10">+(E62*H62)/(1+E62*(1-I62)*H62)</f>
        <v>5.3879985464934154E-3</v>
      </c>
      <c r="K62" s="52">
        <f>1-J62</f>
        <v>0.99461200145350659</v>
      </c>
      <c r="L62" s="53">
        <v>100000</v>
      </c>
      <c r="M62" s="54">
        <f>+L62-L63</f>
        <v>538.79985464934725</v>
      </c>
      <c r="N62" s="53">
        <f>0.1*E62*M62+(L63*E62)</f>
        <v>99515.080130815593</v>
      </c>
      <c r="O62" s="54">
        <f>+O63+N62</f>
        <v>7413613.0820544204</v>
      </c>
      <c r="P62" s="55">
        <f>+O62/L62</f>
        <v>74.13613082054421</v>
      </c>
    </row>
    <row r="63" spans="1:42" s="24" customFormat="1" ht="14.25" x14ac:dyDescent="0.2">
      <c r="A63" s="22"/>
      <c r="B63" s="56">
        <v>3</v>
      </c>
      <c r="C63" s="57" t="s">
        <v>4</v>
      </c>
      <c r="D63" s="56">
        <v>1</v>
      </c>
      <c r="E63" s="56">
        <v>4</v>
      </c>
      <c r="F63" s="114">
        <f>G171+G172+C172+C173</f>
        <v>36803</v>
      </c>
      <c r="G63" s="130">
        <f t="shared" ref="G63:G83" si="11">C238</f>
        <v>10</v>
      </c>
      <c r="H63" s="59">
        <f t="shared" si="9"/>
        <v>2.7171697959405482E-4</v>
      </c>
      <c r="I63" s="60">
        <v>0.4</v>
      </c>
      <c r="J63" s="59">
        <f t="shared" si="10"/>
        <v>1.0861596111548591E-3</v>
      </c>
      <c r="K63" s="61">
        <f t="shared" ref="K63:K82" si="12">1-J63</f>
        <v>0.99891384038884512</v>
      </c>
      <c r="L63" s="62">
        <f>+L62-(L62*J62)</f>
        <v>99461.200145350653</v>
      </c>
      <c r="M63" s="63">
        <f t="shared" ref="M63:M83" si="13">+L63-L64</f>
        <v>108.03073847487394</v>
      </c>
      <c r="N63" s="62">
        <f>0.4*E63*M63+(L64*E63)</f>
        <v>397585.52680906293</v>
      </c>
      <c r="O63" s="63">
        <f t="shared" ref="O63:O83" si="14">+O64+N63</f>
        <v>7314098.0019236049</v>
      </c>
      <c r="P63" s="64">
        <f t="shared" ref="P63:P83" si="15">+O63/L63</f>
        <v>73.537198336988951</v>
      </c>
    </row>
    <row r="64" spans="1:42" s="24" customFormat="1" ht="14.25" x14ac:dyDescent="0.2">
      <c r="A64" s="22"/>
      <c r="B64" s="56">
        <v>4</v>
      </c>
      <c r="C64" s="57" t="s">
        <v>5</v>
      </c>
      <c r="D64" s="56">
        <v>5</v>
      </c>
      <c r="E64" s="56">
        <v>5</v>
      </c>
      <c r="F64" s="114">
        <f>G173+G174+G175+C174+C175</f>
        <v>54621</v>
      </c>
      <c r="G64" s="130">
        <f t="shared" si="11"/>
        <v>13</v>
      </c>
      <c r="H64" s="59">
        <f t="shared" si="9"/>
        <v>2.3800369821131066E-4</v>
      </c>
      <c r="I64" s="60">
        <v>0.5</v>
      </c>
      <c r="J64" s="59">
        <f t="shared" si="10"/>
        <v>1.1893108401108802E-3</v>
      </c>
      <c r="K64" s="61">
        <f t="shared" si="12"/>
        <v>0.99881068915988913</v>
      </c>
      <c r="L64" s="62">
        <f t="shared" ref="L64:L83" si="16">+L63-(L63*J63)</f>
        <v>99353.169406875779</v>
      </c>
      <c r="M64" s="63">
        <f t="shared" si="13"/>
        <v>118.16180137496849</v>
      </c>
      <c r="N64" s="62">
        <f t="shared" ref="N64:N83" si="17">0.5*E64*(L64+L65)</f>
        <v>496470.44253094151</v>
      </c>
      <c r="O64" s="63">
        <f t="shared" si="14"/>
        <v>6916512.4751145421</v>
      </c>
      <c r="P64" s="64">
        <f t="shared" si="15"/>
        <v>69.615418576026642</v>
      </c>
    </row>
    <row r="65" spans="1:16" s="24" customFormat="1" ht="14.25" x14ac:dyDescent="0.2">
      <c r="A65" s="22"/>
      <c r="B65" s="56">
        <v>5</v>
      </c>
      <c r="C65" s="57" t="s">
        <v>6</v>
      </c>
      <c r="D65" s="56">
        <v>10</v>
      </c>
      <c r="E65" s="56">
        <v>5</v>
      </c>
      <c r="F65" s="114">
        <f>C176+C177+C178+G176+G177</f>
        <v>52065</v>
      </c>
      <c r="G65" s="130">
        <f t="shared" si="11"/>
        <v>20</v>
      </c>
      <c r="H65" s="59">
        <f t="shared" si="9"/>
        <v>3.8413521559588974E-4</v>
      </c>
      <c r="I65" s="60">
        <v>0.5</v>
      </c>
      <c r="J65" s="59">
        <f t="shared" si="10"/>
        <v>1.9188333493236111E-3</v>
      </c>
      <c r="K65" s="61">
        <f t="shared" si="12"/>
        <v>0.99808116665067637</v>
      </c>
      <c r="L65" s="62">
        <f t="shared" si="16"/>
        <v>99235.00760550081</v>
      </c>
      <c r="M65" s="63">
        <f t="shared" si="13"/>
        <v>190.41544201382203</v>
      </c>
      <c r="N65" s="62">
        <f t="shared" si="17"/>
        <v>495698.99942246953</v>
      </c>
      <c r="O65" s="63">
        <f t="shared" si="14"/>
        <v>6420042.0325836008</v>
      </c>
      <c r="P65" s="64">
        <f t="shared" si="15"/>
        <v>64.69533471600927</v>
      </c>
    </row>
    <row r="66" spans="1:16" s="24" customFormat="1" ht="14.25" x14ac:dyDescent="0.2">
      <c r="A66" s="22"/>
      <c r="B66" s="56">
        <v>6</v>
      </c>
      <c r="C66" s="57" t="s">
        <v>7</v>
      </c>
      <c r="D66" s="56">
        <v>15</v>
      </c>
      <c r="E66" s="56">
        <v>5</v>
      </c>
      <c r="F66" s="114">
        <f>G178+G179+G180+C179+C180</f>
        <v>49431</v>
      </c>
      <c r="G66" s="130">
        <f t="shared" si="11"/>
        <v>45</v>
      </c>
      <c r="H66" s="59">
        <f t="shared" si="9"/>
        <v>9.1035989561206532E-4</v>
      </c>
      <c r="I66" s="60">
        <v>0.5</v>
      </c>
      <c r="J66" s="59">
        <f t="shared" si="10"/>
        <v>4.541463562324018E-3</v>
      </c>
      <c r="K66" s="61">
        <f t="shared" si="12"/>
        <v>0.99545853643767601</v>
      </c>
      <c r="L66" s="62">
        <f t="shared" si="16"/>
        <v>99044.592163486988</v>
      </c>
      <c r="M66" s="63">
        <f t="shared" si="13"/>
        <v>449.80740635571419</v>
      </c>
      <c r="N66" s="62">
        <f t="shared" si="17"/>
        <v>494098.44230154564</v>
      </c>
      <c r="O66" s="63">
        <f t="shared" si="14"/>
        <v>5924343.0331611317</v>
      </c>
      <c r="P66" s="64">
        <f t="shared" si="15"/>
        <v>59.814906637024386</v>
      </c>
    </row>
    <row r="67" spans="1:16" s="24" customFormat="1" ht="14.25" x14ac:dyDescent="0.2">
      <c r="A67" s="22"/>
      <c r="B67" s="56">
        <v>7</v>
      </c>
      <c r="C67" s="57" t="s">
        <v>8</v>
      </c>
      <c r="D67" s="56">
        <v>20</v>
      </c>
      <c r="E67" s="56">
        <v>5</v>
      </c>
      <c r="F67" s="114">
        <f>C181+C182+C183+G181+G182</f>
        <v>59634</v>
      </c>
      <c r="G67" s="130">
        <f t="shared" si="11"/>
        <v>86</v>
      </c>
      <c r="H67" s="59">
        <f t="shared" si="9"/>
        <v>1.442130328336184E-3</v>
      </c>
      <c r="I67" s="60">
        <v>0.5</v>
      </c>
      <c r="J67" s="59">
        <f t="shared" si="10"/>
        <v>7.1847482831793354E-3</v>
      </c>
      <c r="K67" s="61">
        <f t="shared" si="12"/>
        <v>0.99281525171682061</v>
      </c>
      <c r="L67" s="62">
        <f t="shared" si="16"/>
        <v>98594.784757131274</v>
      </c>
      <c r="M67" s="63">
        <f t="shared" si="13"/>
        <v>708.37871051424008</v>
      </c>
      <c r="N67" s="62">
        <f t="shared" si="17"/>
        <v>491202.97700937081</v>
      </c>
      <c r="O67" s="63">
        <f t="shared" si="14"/>
        <v>5430244.5908595864</v>
      </c>
      <c r="P67" s="64">
        <f t="shared" si="15"/>
        <v>55.076387703831578</v>
      </c>
    </row>
    <row r="68" spans="1:16" s="24" customFormat="1" ht="14.25" x14ac:dyDescent="0.2">
      <c r="A68" s="22"/>
      <c r="B68" s="56">
        <v>8</v>
      </c>
      <c r="C68" s="57" t="s">
        <v>9</v>
      </c>
      <c r="D68" s="56">
        <v>25</v>
      </c>
      <c r="E68" s="56">
        <v>5</v>
      </c>
      <c r="F68" s="114">
        <f>G183+G184+G185+C184+C185</f>
        <v>59459</v>
      </c>
      <c r="G68" s="130">
        <f t="shared" si="11"/>
        <v>96</v>
      </c>
      <c r="H68" s="59">
        <f t="shared" si="9"/>
        <v>1.6145579306749188E-3</v>
      </c>
      <c r="I68" s="60">
        <v>0.5</v>
      </c>
      <c r="J68" s="59">
        <f t="shared" si="10"/>
        <v>8.0403356840148075E-3</v>
      </c>
      <c r="K68" s="61">
        <f t="shared" si="12"/>
        <v>0.99195966431598515</v>
      </c>
      <c r="L68" s="62">
        <f t="shared" si="16"/>
        <v>97886.406046617034</v>
      </c>
      <c r="M68" s="63">
        <f t="shared" si="13"/>
        <v>787.03956351657689</v>
      </c>
      <c r="N68" s="62">
        <f t="shared" si="17"/>
        <v>487464.43132429372</v>
      </c>
      <c r="O68" s="63">
        <f t="shared" si="14"/>
        <v>4939041.6138502154</v>
      </c>
      <c r="P68" s="64">
        <f t="shared" si="15"/>
        <v>50.456869480917156</v>
      </c>
    </row>
    <row r="69" spans="1:16" s="24" customFormat="1" ht="14.25" x14ac:dyDescent="0.2">
      <c r="A69" s="22"/>
      <c r="B69" s="56">
        <v>9</v>
      </c>
      <c r="C69" s="57" t="s">
        <v>10</v>
      </c>
      <c r="D69" s="56">
        <v>30</v>
      </c>
      <c r="E69" s="56">
        <v>5</v>
      </c>
      <c r="F69" s="114">
        <f>C186+C187+C188+G186+G187</f>
        <v>58481</v>
      </c>
      <c r="G69" s="130">
        <f t="shared" si="11"/>
        <v>111</v>
      </c>
      <c r="H69" s="59">
        <f t="shared" si="9"/>
        <v>1.8980523588857919E-3</v>
      </c>
      <c r="I69" s="60">
        <v>0.5</v>
      </c>
      <c r="J69" s="59">
        <f t="shared" si="10"/>
        <v>9.4454419360603149E-3</v>
      </c>
      <c r="K69" s="61">
        <f t="shared" si="12"/>
        <v>0.99055455806393966</v>
      </c>
      <c r="L69" s="62">
        <f t="shared" si="16"/>
        <v>97099.366483100457</v>
      </c>
      <c r="M69" s="63">
        <f t="shared" si="13"/>
        <v>917.14642814436229</v>
      </c>
      <c r="N69" s="62">
        <f t="shared" si="17"/>
        <v>483203.96634514141</v>
      </c>
      <c r="O69" s="63">
        <f t="shared" si="14"/>
        <v>4451577.1825259216</v>
      </c>
      <c r="P69" s="64">
        <f t="shared" si="15"/>
        <v>45.845584206779463</v>
      </c>
    </row>
    <row r="70" spans="1:16" s="24" customFormat="1" ht="14.25" x14ac:dyDescent="0.2">
      <c r="A70" s="22"/>
      <c r="B70" s="56">
        <v>10</v>
      </c>
      <c r="C70" s="57" t="s">
        <v>11</v>
      </c>
      <c r="D70" s="56">
        <v>35</v>
      </c>
      <c r="E70" s="56">
        <v>5</v>
      </c>
      <c r="F70" s="114">
        <f>G188+G189+C189+C190+G190</f>
        <v>62533</v>
      </c>
      <c r="G70" s="130">
        <f t="shared" si="11"/>
        <v>174</v>
      </c>
      <c r="H70" s="59">
        <f t="shared" si="9"/>
        <v>2.782530823725073E-3</v>
      </c>
      <c r="I70" s="60">
        <v>0.5</v>
      </c>
      <c r="J70" s="59">
        <f t="shared" si="10"/>
        <v>1.3816541735484689E-2</v>
      </c>
      <c r="K70" s="61">
        <f t="shared" si="12"/>
        <v>0.98618345826451526</v>
      </c>
      <c r="L70" s="62">
        <f t="shared" si="16"/>
        <v>96182.220054956095</v>
      </c>
      <c r="M70" s="63">
        <f t="shared" si="13"/>
        <v>1328.9056576008734</v>
      </c>
      <c r="N70" s="62">
        <f t="shared" si="17"/>
        <v>477588.83613077831</v>
      </c>
      <c r="O70" s="63">
        <f t="shared" si="14"/>
        <v>3968373.2161807804</v>
      </c>
      <c r="P70" s="64">
        <f t="shared" si="15"/>
        <v>41.258906416522223</v>
      </c>
    </row>
    <row r="71" spans="1:16" s="24" customFormat="1" ht="14.25" x14ac:dyDescent="0.2">
      <c r="A71" s="22"/>
      <c r="B71" s="56">
        <v>11</v>
      </c>
      <c r="C71" s="57" t="s">
        <v>12</v>
      </c>
      <c r="D71" s="56">
        <v>40</v>
      </c>
      <c r="E71" s="56">
        <v>5</v>
      </c>
      <c r="F71" s="114">
        <f>C191+C192+C193+G191+G192</f>
        <v>68875</v>
      </c>
      <c r="G71" s="130">
        <f t="shared" si="11"/>
        <v>291</v>
      </c>
      <c r="H71" s="59">
        <f t="shared" si="9"/>
        <v>4.2250453720508166E-3</v>
      </c>
      <c r="I71" s="60">
        <v>0.5</v>
      </c>
      <c r="J71" s="59">
        <f t="shared" si="10"/>
        <v>2.0904421536582736E-2</v>
      </c>
      <c r="K71" s="61">
        <f t="shared" si="12"/>
        <v>0.97909557846341722</v>
      </c>
      <c r="L71" s="62">
        <f t="shared" si="16"/>
        <v>94853.314397355221</v>
      </c>
      <c r="M71" s="63">
        <f t="shared" si="13"/>
        <v>1982.8536683043203</v>
      </c>
      <c r="N71" s="62">
        <f t="shared" si="17"/>
        <v>469309.43781601527</v>
      </c>
      <c r="O71" s="63">
        <f t="shared" si="14"/>
        <v>3490784.3800500021</v>
      </c>
      <c r="P71" s="64">
        <f t="shared" si="15"/>
        <v>36.80192307700041</v>
      </c>
    </row>
    <row r="72" spans="1:16" s="24" customFormat="1" ht="14.25" x14ac:dyDescent="0.2">
      <c r="A72" s="22"/>
      <c r="B72" s="56">
        <v>12</v>
      </c>
      <c r="C72" s="57" t="s">
        <v>13</v>
      </c>
      <c r="D72" s="56">
        <v>45</v>
      </c>
      <c r="E72" s="56">
        <v>5</v>
      </c>
      <c r="F72" s="114">
        <f>G193+G194+G195+C194+C195</f>
        <v>60716</v>
      </c>
      <c r="G72" s="130">
        <f t="shared" si="11"/>
        <v>391</v>
      </c>
      <c r="H72" s="59">
        <f t="shared" si="9"/>
        <v>6.4398181698399103E-3</v>
      </c>
      <c r="I72" s="60">
        <v>0.5</v>
      </c>
      <c r="J72" s="59">
        <f t="shared" si="10"/>
        <v>3.1688913742938883E-2</v>
      </c>
      <c r="K72" s="61">
        <f t="shared" si="12"/>
        <v>0.96831108625706108</v>
      </c>
      <c r="L72" s="62">
        <f t="shared" si="16"/>
        <v>92870.460729050901</v>
      </c>
      <c r="M72" s="63">
        <f t="shared" si="13"/>
        <v>2942.9640193098894</v>
      </c>
      <c r="N72" s="62">
        <f t="shared" si="17"/>
        <v>456994.89359697979</v>
      </c>
      <c r="O72" s="63">
        <f t="shared" si="14"/>
        <v>3021474.9422339867</v>
      </c>
      <c r="P72" s="64">
        <f t="shared" si="15"/>
        <v>32.534294742535245</v>
      </c>
    </row>
    <row r="73" spans="1:16" s="24" customFormat="1" ht="14.25" x14ac:dyDescent="0.2">
      <c r="A73" s="22"/>
      <c r="B73" s="56">
        <v>13</v>
      </c>
      <c r="C73" s="57" t="s">
        <v>14</v>
      </c>
      <c r="D73" s="56">
        <v>50</v>
      </c>
      <c r="E73" s="56">
        <v>5</v>
      </c>
      <c r="F73" s="114">
        <f>C196+C197+C198+G196+G197</f>
        <v>55436</v>
      </c>
      <c r="G73" s="130">
        <f t="shared" si="11"/>
        <v>474</v>
      </c>
      <c r="H73" s="59">
        <f t="shared" si="9"/>
        <v>8.55040046179378E-3</v>
      </c>
      <c r="I73" s="60">
        <v>0.5</v>
      </c>
      <c r="J73" s="59">
        <f t="shared" si="10"/>
        <v>4.1857261440101733E-2</v>
      </c>
      <c r="K73" s="61">
        <f t="shared" si="12"/>
        <v>0.95814273855989829</v>
      </c>
      <c r="L73" s="62">
        <f t="shared" si="16"/>
        <v>89927.496709741012</v>
      </c>
      <c r="M73" s="63">
        <f t="shared" si="13"/>
        <v>3764.1187404335215</v>
      </c>
      <c r="N73" s="62">
        <f t="shared" si="17"/>
        <v>440227.18669762125</v>
      </c>
      <c r="O73" s="63">
        <f t="shared" si="14"/>
        <v>2564480.0486370069</v>
      </c>
      <c r="P73" s="64">
        <f t="shared" si="15"/>
        <v>28.517195990836701</v>
      </c>
    </row>
    <row r="74" spans="1:16" s="24" customFormat="1" ht="14.25" x14ac:dyDescent="0.2">
      <c r="A74" s="22"/>
      <c r="B74" s="56">
        <v>14</v>
      </c>
      <c r="C74" s="57" t="s">
        <v>15</v>
      </c>
      <c r="D74" s="56">
        <v>55</v>
      </c>
      <c r="E74" s="56">
        <v>5</v>
      </c>
      <c r="F74" s="114">
        <f>G198+G199+G200+C199+C200</f>
        <v>46190</v>
      </c>
      <c r="G74" s="130">
        <f t="shared" si="11"/>
        <v>596</v>
      </c>
      <c r="H74" s="59">
        <f t="shared" si="9"/>
        <v>1.2903225806451613E-2</v>
      </c>
      <c r="I74" s="60">
        <v>0.5</v>
      </c>
      <c r="J74" s="59">
        <f t="shared" si="10"/>
        <v>6.25E-2</v>
      </c>
      <c r="K74" s="61">
        <f t="shared" si="12"/>
        <v>0.9375</v>
      </c>
      <c r="L74" s="62">
        <f t="shared" si="16"/>
        <v>86163.37796930749</v>
      </c>
      <c r="M74" s="63">
        <f t="shared" si="13"/>
        <v>5385.2111230817245</v>
      </c>
      <c r="N74" s="62">
        <f t="shared" si="17"/>
        <v>417353.86203883321</v>
      </c>
      <c r="O74" s="63">
        <f t="shared" si="14"/>
        <v>2124252.8619393855</v>
      </c>
      <c r="P74" s="64">
        <f t="shared" si="15"/>
        <v>24.653778809554936</v>
      </c>
    </row>
    <row r="75" spans="1:16" s="24" customFormat="1" ht="14.25" x14ac:dyDescent="0.2">
      <c r="A75" s="22"/>
      <c r="B75" s="56">
        <v>15</v>
      </c>
      <c r="C75" s="57" t="s">
        <v>16</v>
      </c>
      <c r="D75" s="56">
        <v>60</v>
      </c>
      <c r="E75" s="56">
        <v>5</v>
      </c>
      <c r="F75" s="114">
        <f>C201+C202+C203+G201+G202</f>
        <v>34743</v>
      </c>
      <c r="G75" s="130">
        <f t="shared" si="11"/>
        <v>626</v>
      </c>
      <c r="H75" s="59">
        <f t="shared" si="9"/>
        <v>1.8018018018018018E-2</v>
      </c>
      <c r="I75" s="60">
        <v>0.5</v>
      </c>
      <c r="J75" s="59">
        <f t="shared" si="10"/>
        <v>8.620689655172413E-2</v>
      </c>
      <c r="K75" s="61">
        <f t="shared" si="12"/>
        <v>0.91379310344827591</v>
      </c>
      <c r="L75" s="62">
        <f t="shared" si="16"/>
        <v>80778.166846225766</v>
      </c>
      <c r="M75" s="63">
        <f t="shared" si="13"/>
        <v>6963.635072950492</v>
      </c>
      <c r="N75" s="62">
        <f t="shared" si="17"/>
        <v>386481.74654875253</v>
      </c>
      <c r="O75" s="63">
        <f t="shared" si="14"/>
        <v>1706898.9999005522</v>
      </c>
      <c r="P75" s="64">
        <f t="shared" si="15"/>
        <v>21.130697396858597</v>
      </c>
    </row>
    <row r="76" spans="1:16" s="24" customFormat="1" ht="14.25" x14ac:dyDescent="0.2">
      <c r="A76" s="22"/>
      <c r="B76" s="56">
        <v>16</v>
      </c>
      <c r="C76" s="57" t="s">
        <v>17</v>
      </c>
      <c r="D76" s="56">
        <v>65</v>
      </c>
      <c r="E76" s="56">
        <v>5</v>
      </c>
      <c r="F76" s="114">
        <f>G203+G204+G205+C204+C205</f>
        <v>23910</v>
      </c>
      <c r="G76" s="130">
        <f t="shared" si="11"/>
        <v>588</v>
      </c>
      <c r="H76" s="59">
        <f t="shared" si="9"/>
        <v>2.4592220828105395E-2</v>
      </c>
      <c r="I76" s="60">
        <v>0.5</v>
      </c>
      <c r="J76" s="59">
        <f t="shared" si="10"/>
        <v>0.11583924349881795</v>
      </c>
      <c r="K76" s="61">
        <f t="shared" si="12"/>
        <v>0.88416075650118209</v>
      </c>
      <c r="L76" s="62">
        <f t="shared" si="16"/>
        <v>73814.531773275274</v>
      </c>
      <c r="M76" s="63">
        <f t="shared" si="13"/>
        <v>8550.6195198356727</v>
      </c>
      <c r="N76" s="62">
        <f t="shared" si="17"/>
        <v>347696.11006678722</v>
      </c>
      <c r="O76" s="63">
        <f t="shared" si="14"/>
        <v>1320417.2533517997</v>
      </c>
      <c r="P76" s="64">
        <f t="shared" si="15"/>
        <v>17.888310358826388</v>
      </c>
    </row>
    <row r="77" spans="1:16" s="24" customFormat="1" ht="14.25" x14ac:dyDescent="0.2">
      <c r="A77" s="22"/>
      <c r="B77" s="56">
        <v>17</v>
      </c>
      <c r="C77" s="57" t="s">
        <v>18</v>
      </c>
      <c r="D77" s="56">
        <v>70</v>
      </c>
      <c r="E77" s="56">
        <v>5</v>
      </c>
      <c r="F77" s="114">
        <f>C206+C207+C208+G206+G207</f>
        <v>16710</v>
      </c>
      <c r="G77" s="130">
        <f t="shared" si="11"/>
        <v>566</v>
      </c>
      <c r="H77" s="59">
        <f t="shared" si="9"/>
        <v>3.3871932974266904E-2</v>
      </c>
      <c r="I77" s="60">
        <v>0.5</v>
      </c>
      <c r="J77" s="59">
        <f t="shared" si="10"/>
        <v>0.15613793103448276</v>
      </c>
      <c r="K77" s="61">
        <f t="shared" si="12"/>
        <v>0.84386206896551719</v>
      </c>
      <c r="L77" s="62">
        <f t="shared" si="16"/>
        <v>65263.912253439601</v>
      </c>
      <c r="M77" s="63">
        <f t="shared" si="13"/>
        <v>10190.172230468088</v>
      </c>
      <c r="N77" s="62">
        <f t="shared" si="17"/>
        <v>300844.13069102779</v>
      </c>
      <c r="O77" s="63">
        <f t="shared" si="14"/>
        <v>972721.14328501234</v>
      </c>
      <c r="P77" s="64">
        <f t="shared" si="15"/>
        <v>14.904425887121823</v>
      </c>
    </row>
    <row r="78" spans="1:16" s="24" customFormat="1" ht="14.25" x14ac:dyDescent="0.2">
      <c r="A78" s="22"/>
      <c r="B78" s="56">
        <v>18</v>
      </c>
      <c r="C78" s="57" t="s">
        <v>19</v>
      </c>
      <c r="D78" s="56">
        <v>75</v>
      </c>
      <c r="E78" s="56">
        <v>5</v>
      </c>
      <c r="F78" s="114">
        <f>G208+G209+G210+C209+C210</f>
        <v>10716</v>
      </c>
      <c r="G78" s="130">
        <f t="shared" si="11"/>
        <v>557</v>
      </c>
      <c r="H78" s="59">
        <f t="shared" si="9"/>
        <v>5.1978350130645765E-2</v>
      </c>
      <c r="I78" s="60">
        <v>0.5</v>
      </c>
      <c r="J78" s="59">
        <f t="shared" si="10"/>
        <v>0.23000371639757194</v>
      </c>
      <c r="K78" s="61">
        <f t="shared" si="12"/>
        <v>0.76999628360242811</v>
      </c>
      <c r="L78" s="62">
        <f t="shared" si="16"/>
        <v>55073.740022971513</v>
      </c>
      <c r="M78" s="63">
        <f t="shared" si="13"/>
        <v>12667.164881197146</v>
      </c>
      <c r="N78" s="62">
        <f t="shared" si="17"/>
        <v>243700.7879118647</v>
      </c>
      <c r="O78" s="63">
        <f t="shared" si="14"/>
        <v>671877.0125939846</v>
      </c>
      <c r="P78" s="64">
        <f t="shared" si="15"/>
        <v>12.199589356265646</v>
      </c>
    </row>
    <row r="79" spans="1:16" s="24" customFormat="1" ht="14.25" x14ac:dyDescent="0.2">
      <c r="A79" s="22"/>
      <c r="B79" s="56">
        <v>19</v>
      </c>
      <c r="C79" s="57" t="s">
        <v>20</v>
      </c>
      <c r="D79" s="56">
        <v>80</v>
      </c>
      <c r="E79" s="56">
        <v>5</v>
      </c>
      <c r="F79" s="114">
        <f>C211+C212+C213+G211+G212</f>
        <v>7095</v>
      </c>
      <c r="G79" s="130">
        <f t="shared" si="11"/>
        <v>567</v>
      </c>
      <c r="H79" s="59">
        <f t="shared" si="9"/>
        <v>7.9915433403805497E-2</v>
      </c>
      <c r="I79" s="60">
        <v>0.5</v>
      </c>
      <c r="J79" s="59">
        <f t="shared" si="10"/>
        <v>0.33303964757709253</v>
      </c>
      <c r="K79" s="61">
        <f t="shared" si="12"/>
        <v>0.66696035242290752</v>
      </c>
      <c r="L79" s="62">
        <f t="shared" si="16"/>
        <v>42406.575141774367</v>
      </c>
      <c r="M79" s="63">
        <f t="shared" si="13"/>
        <v>14123.070840168028</v>
      </c>
      <c r="N79" s="62">
        <f t="shared" si="17"/>
        <v>176725.19860845176</v>
      </c>
      <c r="O79" s="63">
        <f t="shared" si="14"/>
        <v>428176.22468211991</v>
      </c>
      <c r="P79" s="64">
        <f t="shared" si="15"/>
        <v>10.096930092813061</v>
      </c>
    </row>
    <row r="80" spans="1:16" s="24" customFormat="1" ht="14.25" x14ac:dyDescent="0.2">
      <c r="A80" s="22"/>
      <c r="B80" s="56">
        <v>20</v>
      </c>
      <c r="C80" s="57" t="s">
        <v>21</v>
      </c>
      <c r="D80" s="56">
        <v>85</v>
      </c>
      <c r="E80" s="56">
        <v>5</v>
      </c>
      <c r="F80" s="114">
        <f>G213+G214+G215+C214+C215</f>
        <v>3991</v>
      </c>
      <c r="G80" s="130">
        <f t="shared" si="11"/>
        <v>362</v>
      </c>
      <c r="H80" s="59">
        <f t="shared" si="9"/>
        <v>9.0704084189426215E-2</v>
      </c>
      <c r="I80" s="60">
        <v>0.5</v>
      </c>
      <c r="J80" s="59">
        <f t="shared" si="10"/>
        <v>0.36968954248366015</v>
      </c>
      <c r="K80" s="61">
        <f t="shared" si="12"/>
        <v>0.63031045751633985</v>
      </c>
      <c r="L80" s="62">
        <f t="shared" si="16"/>
        <v>28283.504301606339</v>
      </c>
      <c r="M80" s="63">
        <f t="shared" si="13"/>
        <v>10456.115765095481</v>
      </c>
      <c r="N80" s="62">
        <f t="shared" si="17"/>
        <v>115277.232095293</v>
      </c>
      <c r="O80" s="63">
        <f t="shared" si="14"/>
        <v>251451.02607366815</v>
      </c>
      <c r="P80" s="64">
        <f t="shared" si="15"/>
        <v>8.8903773518399269</v>
      </c>
    </row>
    <row r="81" spans="1:16" s="24" customFormat="1" ht="14.25" x14ac:dyDescent="0.2">
      <c r="A81" s="22"/>
      <c r="B81" s="56">
        <v>21</v>
      </c>
      <c r="C81" s="56" t="s">
        <v>22</v>
      </c>
      <c r="D81" s="56">
        <v>90</v>
      </c>
      <c r="E81" s="56">
        <v>5</v>
      </c>
      <c r="F81" s="58">
        <f>C216+C217+C218+G216+G217</f>
        <v>1800</v>
      </c>
      <c r="G81" s="130">
        <f t="shared" si="11"/>
        <v>181</v>
      </c>
      <c r="H81" s="59">
        <f t="shared" si="9"/>
        <v>0.10055555555555555</v>
      </c>
      <c r="I81" s="60">
        <v>0.5</v>
      </c>
      <c r="J81" s="59">
        <f t="shared" si="10"/>
        <v>0.40177580466148721</v>
      </c>
      <c r="K81" s="61">
        <f t="shared" si="12"/>
        <v>0.59822419533851279</v>
      </c>
      <c r="L81" s="62">
        <f t="shared" si="16"/>
        <v>17827.388536510858</v>
      </c>
      <c r="M81" s="63">
        <f t="shared" si="13"/>
        <v>7162.613374269622</v>
      </c>
      <c r="N81" s="62">
        <f t="shared" si="17"/>
        <v>71230.409246880241</v>
      </c>
      <c r="O81" s="63">
        <f t="shared" si="14"/>
        <v>136173.79397837515</v>
      </c>
      <c r="P81" s="64">
        <f t="shared" si="15"/>
        <v>7.6384599852910826</v>
      </c>
    </row>
    <row r="82" spans="1:16" s="24" customFormat="1" ht="14.25" x14ac:dyDescent="0.2">
      <c r="A82" s="22"/>
      <c r="B82" s="56">
        <v>22</v>
      </c>
      <c r="C82" s="56" t="s">
        <v>23</v>
      </c>
      <c r="D82" s="56">
        <v>95</v>
      </c>
      <c r="E82" s="56">
        <v>5</v>
      </c>
      <c r="F82" s="58">
        <f>G218+G219+G220+C219+C220</f>
        <v>746</v>
      </c>
      <c r="G82" s="130">
        <f t="shared" si="11"/>
        <v>49</v>
      </c>
      <c r="H82" s="59">
        <f t="shared" si="9"/>
        <v>6.5683646112600538E-2</v>
      </c>
      <c r="I82" s="60">
        <v>0.5</v>
      </c>
      <c r="J82" s="59">
        <f t="shared" si="10"/>
        <v>0.28209556706966032</v>
      </c>
      <c r="K82" s="61">
        <f t="shared" si="12"/>
        <v>0.71790443293033968</v>
      </c>
      <c r="L82" s="62">
        <f t="shared" si="16"/>
        <v>10664.775162241236</v>
      </c>
      <c r="M82" s="63">
        <f t="shared" si="13"/>
        <v>3008.48579706287</v>
      </c>
      <c r="N82" s="62">
        <f t="shared" si="17"/>
        <v>45802.661318549006</v>
      </c>
      <c r="O82" s="63">
        <f t="shared" si="14"/>
        <v>64943.384731494923</v>
      </c>
      <c r="P82" s="64">
        <f t="shared" si="15"/>
        <v>6.089522164651699</v>
      </c>
    </row>
    <row r="83" spans="1:16" s="24" customFormat="1" ht="14.25" x14ac:dyDescent="0.2">
      <c r="A83" s="22"/>
      <c r="B83" s="65">
        <v>23</v>
      </c>
      <c r="C83" s="65" t="s">
        <v>3</v>
      </c>
      <c r="D83" s="65" t="s">
        <v>3</v>
      </c>
      <c r="E83" s="65">
        <v>5</v>
      </c>
      <c r="F83" s="66">
        <f>C221+G221</f>
        <v>566</v>
      </c>
      <c r="G83" s="130">
        <f t="shared" si="11"/>
        <v>10</v>
      </c>
      <c r="H83" s="67">
        <f t="shared" si="9"/>
        <v>1.7667844522968199E-2</v>
      </c>
      <c r="I83" s="68">
        <v>0.5</v>
      </c>
      <c r="J83" s="67">
        <f t="shared" si="10"/>
        <v>8.4602368866328256E-2</v>
      </c>
      <c r="K83" s="69">
        <f>1-J83</f>
        <v>0.91539763113367179</v>
      </c>
      <c r="L83" s="70">
        <f t="shared" si="16"/>
        <v>7656.2893651783661</v>
      </c>
      <c r="M83" s="71">
        <f t="shared" si="13"/>
        <v>7656.2893651783661</v>
      </c>
      <c r="N83" s="70">
        <f t="shared" si="17"/>
        <v>19140.723412945914</v>
      </c>
      <c r="O83" s="71">
        <f t="shared" si="14"/>
        <v>19140.723412945914</v>
      </c>
      <c r="P83" s="72">
        <f t="shared" si="15"/>
        <v>2.5</v>
      </c>
    </row>
    <row r="84" spans="1:16" s="24" customFormat="1" ht="14.25" x14ac:dyDescent="0.2">
      <c r="A84" s="22"/>
      <c r="B84" s="22"/>
      <c r="C84" s="22"/>
      <c r="D84" s="22"/>
      <c r="E84" s="22"/>
      <c r="F84" s="108">
        <f>SUM(F62:F83)</f>
        <v>772463</v>
      </c>
      <c r="G84" s="108">
        <f>SUM(G62:G83)</f>
        <v>5856</v>
      </c>
      <c r="H84" s="22"/>
      <c r="I84" s="22"/>
      <c r="J84" s="22"/>
      <c r="K84" s="22"/>
      <c r="L84" s="22"/>
      <c r="M84" s="22"/>
      <c r="N84" s="22"/>
      <c r="O84" s="22"/>
      <c r="P84" s="22"/>
    </row>
    <row r="85" spans="1:16" s="24" customFormat="1" ht="14.25" x14ac:dyDescent="0.2">
      <c r="A85" s="22"/>
      <c r="B85" s="22"/>
      <c r="C85" s="22"/>
      <c r="D85" s="22"/>
      <c r="E85" s="22"/>
      <c r="F85" s="103"/>
      <c r="G85" s="103"/>
      <c r="H85" s="22"/>
      <c r="I85" s="22"/>
      <c r="J85" s="22"/>
      <c r="K85" s="22"/>
      <c r="L85" s="22"/>
      <c r="M85" s="22"/>
      <c r="N85" s="22"/>
      <c r="O85" s="22"/>
      <c r="P85" s="22"/>
    </row>
    <row r="86" spans="1:16" s="24" customFormat="1" ht="15" x14ac:dyDescent="0.25">
      <c r="A86" s="22"/>
      <c r="B86" s="109" t="s">
        <v>264</v>
      </c>
      <c r="C86" s="110"/>
      <c r="D86" s="110"/>
      <c r="E86" s="110"/>
      <c r="F86" s="103"/>
      <c r="G86" s="103"/>
      <c r="H86" s="22"/>
      <c r="I86" s="22"/>
      <c r="J86" s="22"/>
      <c r="K86" s="22"/>
      <c r="L86" s="22"/>
      <c r="M86" s="22"/>
      <c r="N86" s="22"/>
      <c r="O86" s="22"/>
      <c r="P86" s="22"/>
    </row>
    <row r="87" spans="1:16" s="24" customFormat="1" ht="4.5" customHeight="1" x14ac:dyDescent="0.2">
      <c r="A87" s="22"/>
      <c r="B87" s="22"/>
      <c r="C87" s="22"/>
      <c r="D87" s="22"/>
      <c r="E87" s="22"/>
      <c r="F87" s="103"/>
      <c r="G87" s="103"/>
      <c r="H87" s="22"/>
      <c r="I87" s="22"/>
      <c r="J87" s="22"/>
      <c r="K87" s="22"/>
      <c r="L87" s="22"/>
      <c r="M87" s="22"/>
      <c r="N87" s="22"/>
      <c r="O87" s="22"/>
      <c r="P87" s="22"/>
    </row>
    <row r="88" spans="1:16" s="24" customFormat="1" ht="14.25" x14ac:dyDescent="0.2">
      <c r="A88" s="22"/>
      <c r="B88" s="47"/>
      <c r="C88" s="47" t="s">
        <v>40</v>
      </c>
      <c r="D88" s="47" t="s">
        <v>41</v>
      </c>
      <c r="E88" s="47" t="s">
        <v>42</v>
      </c>
      <c r="F88" s="47" t="s">
        <v>43</v>
      </c>
      <c r="G88" s="47" t="s">
        <v>44</v>
      </c>
      <c r="H88" s="47" t="s">
        <v>112</v>
      </c>
      <c r="I88" s="47" t="s">
        <v>45</v>
      </c>
      <c r="J88" s="47" t="s">
        <v>46</v>
      </c>
      <c r="K88" s="47" t="s">
        <v>47</v>
      </c>
      <c r="L88" s="47" t="s">
        <v>48</v>
      </c>
      <c r="M88" s="47" t="s">
        <v>49</v>
      </c>
      <c r="N88" s="47" t="s">
        <v>50</v>
      </c>
      <c r="O88" s="47" t="s">
        <v>51</v>
      </c>
      <c r="P88" s="47" t="s">
        <v>52</v>
      </c>
    </row>
    <row r="89" spans="1:16" s="24" customFormat="1" ht="15" x14ac:dyDescent="0.25">
      <c r="A89" s="22"/>
      <c r="B89" s="73">
        <v>1</v>
      </c>
      <c r="C89" s="73" t="s">
        <v>24</v>
      </c>
      <c r="D89" s="74" t="s">
        <v>0</v>
      </c>
      <c r="E89" s="74" t="s">
        <v>1</v>
      </c>
      <c r="F89" s="75" t="s">
        <v>53</v>
      </c>
      <c r="G89" s="75" t="s">
        <v>54</v>
      </c>
      <c r="H89" s="75" t="s">
        <v>55</v>
      </c>
      <c r="I89" s="74" t="s">
        <v>2</v>
      </c>
      <c r="J89" s="75" t="s">
        <v>56</v>
      </c>
      <c r="K89" s="75" t="s">
        <v>57</v>
      </c>
      <c r="L89" s="74" t="s">
        <v>58</v>
      </c>
      <c r="M89" s="75" t="s">
        <v>59</v>
      </c>
      <c r="N89" s="75" t="s">
        <v>60</v>
      </c>
      <c r="O89" s="74" t="s">
        <v>61</v>
      </c>
      <c r="P89" s="74" t="s">
        <v>62</v>
      </c>
    </row>
    <row r="90" spans="1:16" s="24" customFormat="1" ht="31.5" x14ac:dyDescent="0.2">
      <c r="A90" s="22"/>
      <c r="B90" s="76"/>
      <c r="C90" s="76"/>
      <c r="D90" s="76"/>
      <c r="E90" s="76"/>
      <c r="F90" s="76" t="s">
        <v>141</v>
      </c>
      <c r="G90" s="76" t="s">
        <v>143</v>
      </c>
      <c r="H90" s="76" t="s">
        <v>142</v>
      </c>
      <c r="I90" s="76" t="s">
        <v>148</v>
      </c>
      <c r="J90" s="76" t="s">
        <v>140</v>
      </c>
      <c r="K90" s="76" t="s">
        <v>149</v>
      </c>
      <c r="L90" s="76" t="s">
        <v>145</v>
      </c>
      <c r="M90" s="76" t="s">
        <v>144</v>
      </c>
      <c r="N90" s="76" t="s">
        <v>146</v>
      </c>
      <c r="O90" s="76" t="s">
        <v>147</v>
      </c>
      <c r="P90" s="76" t="s">
        <v>25</v>
      </c>
    </row>
    <row r="91" spans="1:16" s="24" customFormat="1" ht="14.25" x14ac:dyDescent="0.2">
      <c r="A91" s="22"/>
      <c r="B91" s="48">
        <v>2</v>
      </c>
      <c r="C91" s="49" t="s">
        <v>63</v>
      </c>
      <c r="D91" s="48">
        <v>0</v>
      </c>
      <c r="E91" s="48">
        <v>1</v>
      </c>
      <c r="F91" s="114">
        <f>D171</f>
        <v>7448</v>
      </c>
      <c r="G91" s="130">
        <f>D237</f>
        <v>47</v>
      </c>
      <c r="H91" s="50">
        <f t="shared" ref="H91:H112" si="18">+G91/F91</f>
        <v>6.3104189044038668E-3</v>
      </c>
      <c r="I91" s="51">
        <v>0.1</v>
      </c>
      <c r="J91" s="50">
        <f t="shared" ref="J91:J112" si="19">+(E91*H91)/(1+E91*(1-I91)*H91)</f>
        <v>6.2747820514532137E-3</v>
      </c>
      <c r="K91" s="52">
        <f>1-J91</f>
        <v>0.99372521794854674</v>
      </c>
      <c r="L91" s="53">
        <v>100000</v>
      </c>
      <c r="M91" s="54">
        <f>+L91-L92</f>
        <v>627.47820514532214</v>
      </c>
      <c r="N91" s="53">
        <f>0.1*E91*M91+(L92*E91)</f>
        <v>99435.269615369209</v>
      </c>
      <c r="O91" s="54">
        <f>+O92+N91</f>
        <v>8076024.9111163495</v>
      </c>
      <c r="P91" s="55">
        <f>+O91/L91</f>
        <v>80.760249111163489</v>
      </c>
    </row>
    <row r="92" spans="1:16" s="24" customFormat="1" ht="14.25" x14ac:dyDescent="0.2">
      <c r="A92" s="22"/>
      <c r="B92" s="56">
        <v>3</v>
      </c>
      <c r="C92" s="57" t="s">
        <v>4</v>
      </c>
      <c r="D92" s="56">
        <v>1</v>
      </c>
      <c r="E92" s="56">
        <v>4</v>
      </c>
      <c r="F92" s="114">
        <f>H171+H172+D172+D173</f>
        <v>34681</v>
      </c>
      <c r="G92" s="130">
        <f t="shared" ref="G92:G112" si="20">D238</f>
        <v>6</v>
      </c>
      <c r="H92" s="59">
        <f t="shared" si="18"/>
        <v>1.7300539200138405E-4</v>
      </c>
      <c r="I92" s="60">
        <v>0.4</v>
      </c>
      <c r="J92" s="59">
        <f t="shared" si="19"/>
        <v>6.9173435095142303E-4</v>
      </c>
      <c r="K92" s="61">
        <f t="shared" ref="K92:K111" si="21">1-J92</f>
        <v>0.99930826564904862</v>
      </c>
      <c r="L92" s="62">
        <f>+L91-(L91*J91)</f>
        <v>99372.521794854678</v>
      </c>
      <c r="M92" s="63">
        <f t="shared" ref="M92:M112" si="22">+L92-L93</f>
        <v>68.739386866174755</v>
      </c>
      <c r="N92" s="62">
        <f>0.4*E92*M92+(L93*E92)</f>
        <v>397325.1126509399</v>
      </c>
      <c r="O92" s="63">
        <f t="shared" ref="O92:O112" si="23">+O93+N92</f>
        <v>7976589.6415009806</v>
      </c>
      <c r="P92" s="64">
        <f t="shared" ref="P92:P112" si="24">+O92/L92</f>
        <v>80.269570475104857</v>
      </c>
    </row>
    <row r="93" spans="1:16" s="24" customFormat="1" ht="14.25" x14ac:dyDescent="0.2">
      <c r="A93" s="22"/>
      <c r="B93" s="56">
        <v>4</v>
      </c>
      <c r="C93" s="57" t="s">
        <v>5</v>
      </c>
      <c r="D93" s="56">
        <v>5</v>
      </c>
      <c r="E93" s="56">
        <v>5</v>
      </c>
      <c r="F93" s="114">
        <f>H173+H174+H175+D174+D175</f>
        <v>51304</v>
      </c>
      <c r="G93" s="130">
        <f t="shared" si="20"/>
        <v>9</v>
      </c>
      <c r="H93" s="59">
        <f t="shared" si="18"/>
        <v>1.7542491813503819E-4</v>
      </c>
      <c r="I93" s="60">
        <v>0.5</v>
      </c>
      <c r="J93" s="59">
        <f t="shared" si="19"/>
        <v>8.7674008553086612E-4</v>
      </c>
      <c r="K93" s="61">
        <f t="shared" si="21"/>
        <v>0.99912325991446915</v>
      </c>
      <c r="L93" s="62">
        <f t="shared" ref="L93:L112" si="25">+L92-(L92*J92)</f>
        <v>99303.782407988503</v>
      </c>
      <c r="M93" s="63">
        <f t="shared" si="22"/>
        <v>87.06360668191337</v>
      </c>
      <c r="N93" s="62">
        <f t="shared" ref="N93:N112" si="26">0.5*E93*(L93+L94)</f>
        <v>496301.25302323775</v>
      </c>
      <c r="O93" s="63">
        <f t="shared" si="23"/>
        <v>7579264.5288500404</v>
      </c>
      <c r="P93" s="64">
        <f t="shared" si="24"/>
        <v>76.324026588541358</v>
      </c>
    </row>
    <row r="94" spans="1:16" s="24" customFormat="1" ht="14.25" x14ac:dyDescent="0.2">
      <c r="A94" s="22"/>
      <c r="B94" s="56">
        <v>5</v>
      </c>
      <c r="C94" s="57" t="s">
        <v>6</v>
      </c>
      <c r="D94" s="56">
        <v>10</v>
      </c>
      <c r="E94" s="56">
        <v>5</v>
      </c>
      <c r="F94" s="114">
        <f>D176+D177+D178+H176+H177</f>
        <v>49370</v>
      </c>
      <c r="G94" s="130">
        <f t="shared" si="20"/>
        <v>5</v>
      </c>
      <c r="H94" s="59">
        <f t="shared" si="18"/>
        <v>1.0127607859023699E-4</v>
      </c>
      <c r="I94" s="60">
        <v>0.5</v>
      </c>
      <c r="J94" s="59">
        <f t="shared" si="19"/>
        <v>5.0625221485343995E-4</v>
      </c>
      <c r="K94" s="61">
        <f t="shared" si="21"/>
        <v>0.99949374778514655</v>
      </c>
      <c r="L94" s="62">
        <f t="shared" si="25"/>
        <v>99216.71880130659</v>
      </c>
      <c r="M94" s="63">
        <f t="shared" si="22"/>
        <v>50.228683643654222</v>
      </c>
      <c r="N94" s="62">
        <f t="shared" si="26"/>
        <v>495958.0222974238</v>
      </c>
      <c r="O94" s="63">
        <f t="shared" si="23"/>
        <v>7082963.2758268025</v>
      </c>
      <c r="P94" s="64">
        <f t="shared" si="24"/>
        <v>71.388807868271556</v>
      </c>
    </row>
    <row r="95" spans="1:16" s="24" customFormat="1" ht="14.25" x14ac:dyDescent="0.2">
      <c r="A95" s="22"/>
      <c r="B95" s="56">
        <v>6</v>
      </c>
      <c r="C95" s="57" t="s">
        <v>7</v>
      </c>
      <c r="D95" s="56">
        <v>15</v>
      </c>
      <c r="E95" s="56">
        <v>5</v>
      </c>
      <c r="F95" s="114">
        <f>H178+H179+H180+D179+D180</f>
        <v>47633</v>
      </c>
      <c r="G95" s="130">
        <f t="shared" si="20"/>
        <v>14</v>
      </c>
      <c r="H95" s="59">
        <f t="shared" si="18"/>
        <v>2.9391388323221298E-4</v>
      </c>
      <c r="I95" s="60">
        <v>0.5</v>
      </c>
      <c r="J95" s="59">
        <f t="shared" si="19"/>
        <v>1.4684903918771503E-3</v>
      </c>
      <c r="K95" s="61">
        <f t="shared" si="21"/>
        <v>0.99853150960812287</v>
      </c>
      <c r="L95" s="62">
        <f t="shared" si="25"/>
        <v>99166.490117662936</v>
      </c>
      <c r="M95" s="63">
        <f t="shared" si="22"/>
        <v>145.62503793396172</v>
      </c>
      <c r="N95" s="62">
        <f t="shared" si="26"/>
        <v>495468.38799347979</v>
      </c>
      <c r="O95" s="63">
        <f t="shared" si="23"/>
        <v>6587005.2535293782</v>
      </c>
      <c r="P95" s="64">
        <f t="shared" si="24"/>
        <v>66.42370064437867</v>
      </c>
    </row>
    <row r="96" spans="1:16" s="24" customFormat="1" ht="14.25" x14ac:dyDescent="0.2">
      <c r="A96" s="22"/>
      <c r="B96" s="56">
        <v>7</v>
      </c>
      <c r="C96" s="57" t="s">
        <v>8</v>
      </c>
      <c r="D96" s="56">
        <v>20</v>
      </c>
      <c r="E96" s="56">
        <v>5</v>
      </c>
      <c r="F96" s="114">
        <f>D181+D182+D183+H181+H182</f>
        <v>48817</v>
      </c>
      <c r="G96" s="130">
        <f t="shared" si="20"/>
        <v>30</v>
      </c>
      <c r="H96" s="59">
        <f t="shared" si="18"/>
        <v>6.1454001679742717E-4</v>
      </c>
      <c r="I96" s="60">
        <v>0.5</v>
      </c>
      <c r="J96" s="59">
        <f t="shared" si="19"/>
        <v>3.0679865826720122E-3</v>
      </c>
      <c r="K96" s="61">
        <f t="shared" si="21"/>
        <v>0.99693201341732796</v>
      </c>
      <c r="L96" s="62">
        <f t="shared" si="25"/>
        <v>99020.865079728974</v>
      </c>
      <c r="M96" s="63">
        <f t="shared" si="22"/>
        <v>303.79468546918361</v>
      </c>
      <c r="N96" s="62">
        <f t="shared" si="26"/>
        <v>494344.83868497191</v>
      </c>
      <c r="O96" s="63">
        <f t="shared" si="23"/>
        <v>6091536.8655358981</v>
      </c>
      <c r="P96" s="64">
        <f t="shared" si="24"/>
        <v>61.517710036477204</v>
      </c>
    </row>
    <row r="97" spans="1:16" s="24" customFormat="1" ht="14.25" x14ac:dyDescent="0.2">
      <c r="A97" s="22"/>
      <c r="B97" s="56">
        <v>8</v>
      </c>
      <c r="C97" s="57" t="s">
        <v>9</v>
      </c>
      <c r="D97" s="56">
        <v>25</v>
      </c>
      <c r="E97" s="56">
        <v>5</v>
      </c>
      <c r="F97" s="114">
        <f>H183+H184+H185+D184+D185</f>
        <v>57452</v>
      </c>
      <c r="G97" s="130">
        <f t="shared" si="20"/>
        <v>49</v>
      </c>
      <c r="H97" s="59">
        <f t="shared" si="18"/>
        <v>8.5288588734943954E-4</v>
      </c>
      <c r="I97" s="60">
        <v>0.5</v>
      </c>
      <c r="J97" s="59">
        <f t="shared" si="19"/>
        <v>4.2553561038306889E-3</v>
      </c>
      <c r="K97" s="61">
        <f t="shared" si="21"/>
        <v>0.99574464389616935</v>
      </c>
      <c r="L97" s="62">
        <f t="shared" si="25"/>
        <v>98717.07039425979</v>
      </c>
      <c r="M97" s="63">
        <f t="shared" si="22"/>
        <v>420.07628805449349</v>
      </c>
      <c r="N97" s="62">
        <f t="shared" si="26"/>
        <v>492535.1612511627</v>
      </c>
      <c r="O97" s="63">
        <f t="shared" si="23"/>
        <v>5597192.0268509267</v>
      </c>
      <c r="P97" s="64">
        <f t="shared" si="24"/>
        <v>56.699332795196007</v>
      </c>
    </row>
    <row r="98" spans="1:16" s="24" customFormat="1" ht="14.25" x14ac:dyDescent="0.2">
      <c r="A98" s="22"/>
      <c r="B98" s="56">
        <v>9</v>
      </c>
      <c r="C98" s="57" t="s">
        <v>10</v>
      </c>
      <c r="D98" s="56">
        <v>30</v>
      </c>
      <c r="E98" s="56">
        <v>5</v>
      </c>
      <c r="F98" s="114">
        <f>D186+D187+D188+H186+H187</f>
        <v>59946</v>
      </c>
      <c r="G98" s="130">
        <f t="shared" si="20"/>
        <v>47</v>
      </c>
      <c r="H98" s="59">
        <f t="shared" si="18"/>
        <v>7.8403896840489775E-4</v>
      </c>
      <c r="I98" s="60">
        <v>0.5</v>
      </c>
      <c r="J98" s="59">
        <f t="shared" si="19"/>
        <v>3.9125259100784996E-3</v>
      </c>
      <c r="K98" s="61">
        <f t="shared" si="21"/>
        <v>0.99608747408992149</v>
      </c>
      <c r="L98" s="62">
        <f t="shared" si="25"/>
        <v>98296.994106205297</v>
      </c>
      <c r="M98" s="63">
        <f t="shared" si="22"/>
        <v>384.58953632335761</v>
      </c>
      <c r="N98" s="62">
        <f t="shared" si="26"/>
        <v>490523.4966902181</v>
      </c>
      <c r="O98" s="63">
        <f t="shared" si="23"/>
        <v>5104656.8655997636</v>
      </c>
      <c r="P98" s="64">
        <f t="shared" si="24"/>
        <v>51.930955895603695</v>
      </c>
    </row>
    <row r="99" spans="1:16" s="24" customFormat="1" ht="14.25" x14ac:dyDescent="0.2">
      <c r="A99" s="22"/>
      <c r="B99" s="56">
        <v>10</v>
      </c>
      <c r="C99" s="57" t="s">
        <v>11</v>
      </c>
      <c r="D99" s="56">
        <v>35</v>
      </c>
      <c r="E99" s="56">
        <v>5</v>
      </c>
      <c r="F99" s="114">
        <f>H188+H189+D189+D190+H190</f>
        <v>67476</v>
      </c>
      <c r="G99" s="130">
        <f t="shared" si="20"/>
        <v>79</v>
      </c>
      <c r="H99" s="59">
        <f t="shared" si="18"/>
        <v>1.1707866500681723E-3</v>
      </c>
      <c r="I99" s="60">
        <v>0.5</v>
      </c>
      <c r="J99" s="59">
        <f t="shared" si="19"/>
        <v>5.8368489881563687E-3</v>
      </c>
      <c r="K99" s="61">
        <f t="shared" si="21"/>
        <v>0.9941631510118436</v>
      </c>
      <c r="L99" s="62">
        <f t="shared" si="25"/>
        <v>97912.404569881939</v>
      </c>
      <c r="M99" s="63">
        <f t="shared" si="22"/>
        <v>571.4999195416749</v>
      </c>
      <c r="N99" s="62">
        <f t="shared" si="26"/>
        <v>488133.27305055549</v>
      </c>
      <c r="O99" s="63">
        <f t="shared" si="23"/>
        <v>4614133.3689095452</v>
      </c>
      <c r="P99" s="64">
        <f t="shared" si="24"/>
        <v>47.12511544557514</v>
      </c>
    </row>
    <row r="100" spans="1:16" s="24" customFormat="1" ht="14.25" x14ac:dyDescent="0.2">
      <c r="A100" s="22"/>
      <c r="B100" s="56">
        <v>11</v>
      </c>
      <c r="C100" s="57" t="s">
        <v>12</v>
      </c>
      <c r="D100" s="56">
        <v>40</v>
      </c>
      <c r="E100" s="56">
        <v>5</v>
      </c>
      <c r="F100" s="114">
        <f>D191+D192+D193+H191+H192</f>
        <v>72009</v>
      </c>
      <c r="G100" s="130">
        <f t="shared" si="20"/>
        <v>126</v>
      </c>
      <c r="H100" s="59">
        <f t="shared" si="18"/>
        <v>1.7497812773403325E-3</v>
      </c>
      <c r="I100" s="60">
        <v>0.5</v>
      </c>
      <c r="J100" s="59">
        <f t="shared" si="19"/>
        <v>8.7108013937282243E-3</v>
      </c>
      <c r="K100" s="61">
        <f t="shared" si="21"/>
        <v>0.99128919860627174</v>
      </c>
      <c r="L100" s="62">
        <f t="shared" si="25"/>
        <v>97340.904650340264</v>
      </c>
      <c r="M100" s="63">
        <f t="shared" si="22"/>
        <v>847.91728789494664</v>
      </c>
      <c r="N100" s="62">
        <f t="shared" si="26"/>
        <v>484584.73003196402</v>
      </c>
      <c r="O100" s="63">
        <f t="shared" si="23"/>
        <v>4126000.0958589902</v>
      </c>
      <c r="P100" s="64">
        <f t="shared" si="24"/>
        <v>42.387114755919491</v>
      </c>
    </row>
    <row r="101" spans="1:16" s="24" customFormat="1" ht="14.25" x14ac:dyDescent="0.2">
      <c r="A101" s="22"/>
      <c r="B101" s="56">
        <v>12</v>
      </c>
      <c r="C101" s="57" t="s">
        <v>13</v>
      </c>
      <c r="D101" s="56">
        <v>45</v>
      </c>
      <c r="E101" s="56">
        <v>5</v>
      </c>
      <c r="F101" s="114">
        <f>H193+H194+H195+D194+D195</f>
        <v>66188</v>
      </c>
      <c r="G101" s="130">
        <f t="shared" si="20"/>
        <v>184</v>
      </c>
      <c r="H101" s="59">
        <f t="shared" si="18"/>
        <v>2.7799601136157611E-3</v>
      </c>
      <c r="I101" s="60">
        <v>0.5</v>
      </c>
      <c r="J101" s="59">
        <f t="shared" si="19"/>
        <v>1.3803865082223022E-2</v>
      </c>
      <c r="K101" s="61">
        <f t="shared" si="21"/>
        <v>0.98619613491777702</v>
      </c>
      <c r="L101" s="62">
        <f t="shared" si="25"/>
        <v>96492.987362445318</v>
      </c>
      <c r="M101" s="63">
        <f t="shared" si="22"/>
        <v>1331.9761789318436</v>
      </c>
      <c r="N101" s="62">
        <f t="shared" si="26"/>
        <v>479134.99636489694</v>
      </c>
      <c r="O101" s="63">
        <f t="shared" si="23"/>
        <v>3641415.3658270263</v>
      </c>
      <c r="P101" s="64">
        <f t="shared" si="24"/>
        <v>37.73761664305411</v>
      </c>
    </row>
    <row r="102" spans="1:16" s="24" customFormat="1" ht="14.25" x14ac:dyDescent="0.2">
      <c r="A102" s="22"/>
      <c r="B102" s="56">
        <v>13</v>
      </c>
      <c r="C102" s="57" t="s">
        <v>14</v>
      </c>
      <c r="D102" s="56">
        <v>50</v>
      </c>
      <c r="E102" s="56">
        <v>5</v>
      </c>
      <c r="F102" s="114">
        <f>D196+D197+D198+H196+H197</f>
        <v>62834</v>
      </c>
      <c r="G102" s="130">
        <f t="shared" si="20"/>
        <v>255</v>
      </c>
      <c r="H102" s="59">
        <f t="shared" si="18"/>
        <v>4.058312378648502E-3</v>
      </c>
      <c r="I102" s="60">
        <v>0.5</v>
      </c>
      <c r="J102" s="59">
        <f t="shared" si="19"/>
        <v>2.0087755921949221E-2</v>
      </c>
      <c r="K102" s="61">
        <f t="shared" si="21"/>
        <v>0.97991224407805078</v>
      </c>
      <c r="L102" s="62">
        <f t="shared" si="25"/>
        <v>95161.011183513474</v>
      </c>
      <c r="M102" s="63">
        <f t="shared" si="22"/>
        <v>1911.5711659403023</v>
      </c>
      <c r="N102" s="62">
        <f t="shared" si="26"/>
        <v>471026.12800271658</v>
      </c>
      <c r="O102" s="63">
        <f t="shared" si="23"/>
        <v>3162280.3694621292</v>
      </c>
      <c r="P102" s="64">
        <f t="shared" si="24"/>
        <v>33.230840342415256</v>
      </c>
    </row>
    <row r="103" spans="1:16" s="24" customFormat="1" ht="14.25" x14ac:dyDescent="0.2">
      <c r="A103" s="22"/>
      <c r="B103" s="56">
        <v>14</v>
      </c>
      <c r="C103" s="57" t="s">
        <v>15</v>
      </c>
      <c r="D103" s="56">
        <v>55</v>
      </c>
      <c r="E103" s="56">
        <v>5</v>
      </c>
      <c r="F103" s="114">
        <f>H198+H199+H200+D199+D200</f>
        <v>54181</v>
      </c>
      <c r="G103" s="130">
        <f t="shared" si="20"/>
        <v>340</v>
      </c>
      <c r="H103" s="59">
        <f t="shared" si="18"/>
        <v>6.2752625459109278E-3</v>
      </c>
      <c r="I103" s="60">
        <v>0.5</v>
      </c>
      <c r="J103" s="59">
        <f t="shared" si="19"/>
        <v>3.0891679235340083E-2</v>
      </c>
      <c r="K103" s="61">
        <f t="shared" si="21"/>
        <v>0.96910832076465991</v>
      </c>
      <c r="L103" s="62">
        <f t="shared" si="25"/>
        <v>93249.440017573172</v>
      </c>
      <c r="M103" s="63">
        <f t="shared" si="22"/>
        <v>2880.6317898979614</v>
      </c>
      <c r="N103" s="62">
        <f t="shared" si="26"/>
        <v>459045.62061312096</v>
      </c>
      <c r="O103" s="63">
        <f t="shared" si="23"/>
        <v>2691254.2414594125</v>
      </c>
      <c r="P103" s="64">
        <f t="shared" si="24"/>
        <v>28.860808611314305</v>
      </c>
    </row>
    <row r="104" spans="1:16" s="24" customFormat="1" ht="14.25" x14ac:dyDescent="0.2">
      <c r="A104" s="22"/>
      <c r="B104" s="56">
        <v>15</v>
      </c>
      <c r="C104" s="57" t="s">
        <v>16</v>
      </c>
      <c r="D104" s="56">
        <v>60</v>
      </c>
      <c r="E104" s="56">
        <v>5</v>
      </c>
      <c r="F104" s="114">
        <f>D201+D202+D203+H201+H202</f>
        <v>43009</v>
      </c>
      <c r="G104" s="130">
        <f t="shared" si="20"/>
        <v>363</v>
      </c>
      <c r="H104" s="59">
        <f t="shared" si="18"/>
        <v>8.4400939338278042E-3</v>
      </c>
      <c r="I104" s="60">
        <v>0.5</v>
      </c>
      <c r="J104" s="59">
        <f t="shared" si="19"/>
        <v>4.1328430088918747E-2</v>
      </c>
      <c r="K104" s="61">
        <f t="shared" si="21"/>
        <v>0.95867156991108127</v>
      </c>
      <c r="L104" s="62">
        <f t="shared" si="25"/>
        <v>90368.80822767521</v>
      </c>
      <c r="M104" s="63">
        <f t="shared" si="22"/>
        <v>3734.800973056379</v>
      </c>
      <c r="N104" s="62">
        <f t="shared" si="26"/>
        <v>442507.03870573512</v>
      </c>
      <c r="O104" s="63">
        <f t="shared" si="23"/>
        <v>2232208.6208462915</v>
      </c>
      <c r="P104" s="64">
        <f t="shared" si="24"/>
        <v>24.701096148379698</v>
      </c>
    </row>
    <row r="105" spans="1:16" s="24" customFormat="1" ht="14.25" x14ac:dyDescent="0.2">
      <c r="A105" s="22"/>
      <c r="B105" s="56">
        <v>16</v>
      </c>
      <c r="C105" s="57" t="s">
        <v>17</v>
      </c>
      <c r="D105" s="56">
        <v>65</v>
      </c>
      <c r="E105" s="56">
        <v>5</v>
      </c>
      <c r="F105" s="114">
        <f>H203+H204+H205+D204+D205</f>
        <v>31178</v>
      </c>
      <c r="G105" s="130">
        <f t="shared" si="20"/>
        <v>451</v>
      </c>
      <c r="H105" s="59">
        <f t="shared" si="18"/>
        <v>1.4465328115979215E-2</v>
      </c>
      <c r="I105" s="60">
        <v>0.5</v>
      </c>
      <c r="J105" s="59">
        <f t="shared" si="19"/>
        <v>6.9802355636037192E-2</v>
      </c>
      <c r="K105" s="61">
        <f t="shared" si="21"/>
        <v>0.93019764436396279</v>
      </c>
      <c r="L105" s="62">
        <f t="shared" si="25"/>
        <v>86634.007254618831</v>
      </c>
      <c r="M105" s="63">
        <f t="shared" si="22"/>
        <v>6047.2577845619235</v>
      </c>
      <c r="N105" s="62">
        <f t="shared" si="26"/>
        <v>418051.89181168936</v>
      </c>
      <c r="O105" s="63">
        <f t="shared" si="23"/>
        <v>1789701.5821405565</v>
      </c>
      <c r="P105" s="64">
        <f t="shared" si="24"/>
        <v>20.658187689282258</v>
      </c>
    </row>
    <row r="106" spans="1:16" s="24" customFormat="1" ht="14.25" x14ac:dyDescent="0.2">
      <c r="A106" s="22"/>
      <c r="B106" s="56">
        <v>17</v>
      </c>
      <c r="C106" s="57" t="s">
        <v>18</v>
      </c>
      <c r="D106" s="56">
        <v>70</v>
      </c>
      <c r="E106" s="56">
        <v>5</v>
      </c>
      <c r="F106" s="114">
        <f>D206+D207+D208+H206+H207</f>
        <v>22592</v>
      </c>
      <c r="G106" s="130">
        <f t="shared" si="20"/>
        <v>434</v>
      </c>
      <c r="H106" s="59">
        <f t="shared" si="18"/>
        <v>1.9210339943342775E-2</v>
      </c>
      <c r="I106" s="60">
        <v>0.5</v>
      </c>
      <c r="J106" s="59">
        <f t="shared" si="19"/>
        <v>9.1650124593487342E-2</v>
      </c>
      <c r="K106" s="61">
        <f t="shared" si="21"/>
        <v>0.90834987540651269</v>
      </c>
      <c r="L106" s="62">
        <f t="shared" si="25"/>
        <v>80586.749470056908</v>
      </c>
      <c r="M106" s="63">
        <f t="shared" si="22"/>
        <v>7385.7856295148667</v>
      </c>
      <c r="N106" s="62">
        <f t="shared" si="26"/>
        <v>384469.28327649739</v>
      </c>
      <c r="O106" s="63">
        <f t="shared" si="23"/>
        <v>1371649.6903288672</v>
      </c>
      <c r="P106" s="64">
        <f t="shared" si="24"/>
        <v>17.020784426086351</v>
      </c>
    </row>
    <row r="107" spans="1:16" s="24" customFormat="1" ht="14.25" x14ac:dyDescent="0.2">
      <c r="A107" s="22"/>
      <c r="B107" s="56">
        <v>18</v>
      </c>
      <c r="C107" s="57" t="s">
        <v>19</v>
      </c>
      <c r="D107" s="56">
        <v>75</v>
      </c>
      <c r="E107" s="56">
        <v>5</v>
      </c>
      <c r="F107" s="114">
        <f>H208+H209+H210+D209+D210</f>
        <v>14499</v>
      </c>
      <c r="G107" s="130">
        <f t="shared" si="20"/>
        <v>513</v>
      </c>
      <c r="H107" s="59">
        <f t="shared" si="18"/>
        <v>3.5381750465549346E-2</v>
      </c>
      <c r="I107" s="60">
        <v>0.5</v>
      </c>
      <c r="J107" s="59">
        <f t="shared" si="19"/>
        <v>0.16253207869974334</v>
      </c>
      <c r="K107" s="61">
        <f t="shared" si="21"/>
        <v>0.83746792130025671</v>
      </c>
      <c r="L107" s="62">
        <f t="shared" si="25"/>
        <v>73200.963840542041</v>
      </c>
      <c r="M107" s="63">
        <f t="shared" si="22"/>
        <v>11897.504815828048</v>
      </c>
      <c r="N107" s="62">
        <f t="shared" si="26"/>
        <v>336261.05716314004</v>
      </c>
      <c r="O107" s="63">
        <f t="shared" si="23"/>
        <v>987180.40705236979</v>
      </c>
      <c r="P107" s="64">
        <f t="shared" si="24"/>
        <v>13.485893562860769</v>
      </c>
    </row>
    <row r="108" spans="1:16" s="24" customFormat="1" ht="14.25" x14ac:dyDescent="0.2">
      <c r="A108" s="22"/>
      <c r="B108" s="56">
        <v>19</v>
      </c>
      <c r="C108" s="57" t="s">
        <v>20</v>
      </c>
      <c r="D108" s="56">
        <v>80</v>
      </c>
      <c r="E108" s="56">
        <v>5</v>
      </c>
      <c r="F108" s="114">
        <f>D211+D212+D213+H211+H212</f>
        <v>10255</v>
      </c>
      <c r="G108" s="130">
        <f t="shared" si="20"/>
        <v>573</v>
      </c>
      <c r="H108" s="59">
        <f t="shared" si="18"/>
        <v>5.5875182837640175E-2</v>
      </c>
      <c r="I108" s="60">
        <v>0.5</v>
      </c>
      <c r="J108" s="59">
        <f t="shared" si="19"/>
        <v>0.24513368983957221</v>
      </c>
      <c r="K108" s="61">
        <f t="shared" si="21"/>
        <v>0.75486631016042782</v>
      </c>
      <c r="L108" s="62">
        <f t="shared" si="25"/>
        <v>61303.459024713993</v>
      </c>
      <c r="M108" s="63">
        <f t="shared" si="22"/>
        <v>15027.543110657163</v>
      </c>
      <c r="N108" s="62">
        <f t="shared" si="26"/>
        <v>268948.43734692706</v>
      </c>
      <c r="O108" s="63">
        <f t="shared" si="23"/>
        <v>650919.34988922975</v>
      </c>
      <c r="P108" s="64">
        <f t="shared" si="24"/>
        <v>10.61798730846194</v>
      </c>
    </row>
    <row r="109" spans="1:16" s="24" customFormat="1" ht="14.25" x14ac:dyDescent="0.2">
      <c r="A109" s="22"/>
      <c r="B109" s="56">
        <v>20</v>
      </c>
      <c r="C109" s="57" t="s">
        <v>21</v>
      </c>
      <c r="D109" s="56">
        <v>85</v>
      </c>
      <c r="E109" s="56">
        <v>5</v>
      </c>
      <c r="F109" s="114">
        <f>H213+H214+H215+D214+D215</f>
        <v>6210</v>
      </c>
      <c r="G109" s="130">
        <f t="shared" si="20"/>
        <v>528</v>
      </c>
      <c r="H109" s="59">
        <f t="shared" si="18"/>
        <v>8.5024154589371986E-2</v>
      </c>
      <c r="I109" s="60">
        <v>0.5</v>
      </c>
      <c r="J109" s="59">
        <f t="shared" si="19"/>
        <v>0.35059760956175295</v>
      </c>
      <c r="K109" s="61">
        <f t="shared" si="21"/>
        <v>0.6494023904382471</v>
      </c>
      <c r="L109" s="62">
        <f t="shared" si="25"/>
        <v>46275.91591405683</v>
      </c>
      <c r="M109" s="63">
        <f t="shared" si="22"/>
        <v>16224.225499749009</v>
      </c>
      <c r="N109" s="62">
        <f t="shared" si="26"/>
        <v>190819.01582091162</v>
      </c>
      <c r="O109" s="63">
        <f t="shared" si="23"/>
        <v>381970.91254230274</v>
      </c>
      <c r="P109" s="64">
        <f t="shared" si="24"/>
        <v>8.2542053462906129</v>
      </c>
    </row>
    <row r="110" spans="1:16" s="24" customFormat="1" ht="14.25" x14ac:dyDescent="0.2">
      <c r="A110" s="22"/>
      <c r="B110" s="56">
        <v>21</v>
      </c>
      <c r="C110" s="56" t="s">
        <v>22</v>
      </c>
      <c r="D110" s="56">
        <v>90</v>
      </c>
      <c r="E110" s="56">
        <v>5</v>
      </c>
      <c r="F110" s="58">
        <f>D216+D217+D218+H216+H217</f>
        <v>2765</v>
      </c>
      <c r="G110" s="130">
        <f t="shared" si="20"/>
        <v>349</v>
      </c>
      <c r="H110" s="59">
        <f t="shared" si="18"/>
        <v>0.12622061482820976</v>
      </c>
      <c r="I110" s="60">
        <v>0.5</v>
      </c>
      <c r="J110" s="59">
        <f t="shared" si="19"/>
        <v>0.47972508591065294</v>
      </c>
      <c r="K110" s="61">
        <f t="shared" si="21"/>
        <v>0.52027491408934701</v>
      </c>
      <c r="L110" s="62">
        <f t="shared" si="25"/>
        <v>30051.690414307821</v>
      </c>
      <c r="M110" s="63">
        <f t="shared" si="22"/>
        <v>14416.549765764164</v>
      </c>
      <c r="N110" s="62">
        <f t="shared" si="26"/>
        <v>114217.07765712868</v>
      </c>
      <c r="O110" s="63">
        <f t="shared" si="23"/>
        <v>191151.89672139112</v>
      </c>
      <c r="P110" s="64">
        <f t="shared" si="24"/>
        <v>6.3607701958217415</v>
      </c>
    </row>
    <row r="111" spans="1:16" s="24" customFormat="1" ht="14.25" x14ac:dyDescent="0.2">
      <c r="A111" s="22"/>
      <c r="B111" s="56">
        <v>22</v>
      </c>
      <c r="C111" s="56" t="s">
        <v>23</v>
      </c>
      <c r="D111" s="56">
        <v>95</v>
      </c>
      <c r="E111" s="56">
        <v>5</v>
      </c>
      <c r="F111" s="58">
        <f>H218+H219+H220+D219+D220</f>
        <v>935</v>
      </c>
      <c r="G111" s="130">
        <f t="shared" si="20"/>
        <v>130</v>
      </c>
      <c r="H111" s="59">
        <f t="shared" si="18"/>
        <v>0.13903743315508021</v>
      </c>
      <c r="I111" s="60">
        <v>0.5</v>
      </c>
      <c r="J111" s="59">
        <f t="shared" si="19"/>
        <v>0.51587301587301582</v>
      </c>
      <c r="K111" s="61">
        <f t="shared" si="21"/>
        <v>0.48412698412698418</v>
      </c>
      <c r="L111" s="62">
        <f t="shared" si="25"/>
        <v>15635.140648543656</v>
      </c>
      <c r="M111" s="63">
        <f t="shared" si="22"/>
        <v>8065.7471599629962</v>
      </c>
      <c r="N111" s="62">
        <f t="shared" si="26"/>
        <v>58011.335342810788</v>
      </c>
      <c r="O111" s="63">
        <f t="shared" si="23"/>
        <v>76934.819064262439</v>
      </c>
      <c r="P111" s="64">
        <f t="shared" si="24"/>
        <v>4.9206349206349209</v>
      </c>
    </row>
    <row r="112" spans="1:16" s="24" customFormat="1" ht="14.25" x14ac:dyDescent="0.2">
      <c r="A112" s="22"/>
      <c r="B112" s="65">
        <v>23</v>
      </c>
      <c r="C112" s="65" t="s">
        <v>3</v>
      </c>
      <c r="D112" s="65" t="s">
        <v>3</v>
      </c>
      <c r="E112" s="65">
        <v>5</v>
      </c>
      <c r="F112" s="66">
        <f>D221+H221</f>
        <v>427</v>
      </c>
      <c r="G112" s="130">
        <f t="shared" si="20"/>
        <v>36</v>
      </c>
      <c r="H112" s="67">
        <f t="shared" si="18"/>
        <v>8.4309133489461355E-2</v>
      </c>
      <c r="I112" s="68">
        <v>0.5</v>
      </c>
      <c r="J112" s="67">
        <f t="shared" si="19"/>
        <v>0.34816247582205029</v>
      </c>
      <c r="K112" s="69">
        <f>1-J112</f>
        <v>0.65183752417794971</v>
      </c>
      <c r="L112" s="70">
        <f t="shared" si="25"/>
        <v>7569.3934885806602</v>
      </c>
      <c r="M112" s="71">
        <f t="shared" si="22"/>
        <v>7569.3934885806602</v>
      </c>
      <c r="N112" s="70">
        <f t="shared" si="26"/>
        <v>18923.483721451652</v>
      </c>
      <c r="O112" s="71">
        <f t="shared" si="23"/>
        <v>18923.483721451652</v>
      </c>
      <c r="P112" s="72">
        <f t="shared" si="24"/>
        <v>2.5</v>
      </c>
    </row>
    <row r="113" spans="1:42" s="24" customFormat="1" ht="14.25" x14ac:dyDescent="0.2">
      <c r="A113" s="22"/>
      <c r="B113" s="22"/>
      <c r="C113" s="22"/>
      <c r="D113" s="22"/>
      <c r="E113" s="22"/>
      <c r="F113" s="108">
        <f>SUM(F91:F112)</f>
        <v>811209</v>
      </c>
      <c r="G113" s="108">
        <f>SUM(G91:G112)</f>
        <v>4568</v>
      </c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42" s="24" customFormat="1" ht="14.25" x14ac:dyDescent="0.2">
      <c r="A114" s="22"/>
      <c r="B114" s="22"/>
      <c r="C114" s="22"/>
      <c r="D114" s="22"/>
      <c r="E114" s="22"/>
      <c r="F114" s="103"/>
      <c r="G114" s="10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42" s="24" customFormat="1" ht="14.25" x14ac:dyDescent="0.2">
      <c r="A115" s="22"/>
      <c r="B115" s="22"/>
      <c r="C115" s="22"/>
      <c r="D115" s="22"/>
      <c r="E115" s="22"/>
      <c r="F115" s="103"/>
      <c r="G115" s="10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42" s="1" customFormat="1" ht="13.5" thickBot="1" x14ac:dyDescent="0.25">
      <c r="A116" s="23"/>
      <c r="B116" s="6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1" customFormat="1" ht="18.75" thickTop="1" thickBot="1" x14ac:dyDescent="0.35">
      <c r="A117" s="23"/>
      <c r="B117" s="3" t="s">
        <v>65</v>
      </c>
      <c r="C117" s="8"/>
      <c r="D117" s="8"/>
      <c r="E117" s="8"/>
      <c r="F117" s="9"/>
      <c r="G117" s="10"/>
      <c r="H117" s="77" t="s">
        <v>129</v>
      </c>
      <c r="I117" s="78" t="s">
        <v>125</v>
      </c>
      <c r="J117" s="79"/>
      <c r="K117" s="79"/>
      <c r="L117" s="79"/>
      <c r="M117" s="79"/>
      <c r="N117" s="79"/>
      <c r="O117" s="79"/>
      <c r="P117" s="80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1" customFormat="1" ht="18.75" thickTop="1" thickBot="1" x14ac:dyDescent="0.35">
      <c r="A118" s="23"/>
      <c r="B118" s="3" t="s">
        <v>66</v>
      </c>
      <c r="C118" s="8"/>
      <c r="D118" s="8"/>
      <c r="E118" s="8"/>
      <c r="F118" s="9"/>
      <c r="G118" s="10"/>
      <c r="H118" s="77" t="s">
        <v>130</v>
      </c>
      <c r="I118" s="78" t="s">
        <v>126</v>
      </c>
      <c r="J118" s="79"/>
      <c r="K118" s="79"/>
      <c r="L118" s="79"/>
      <c r="M118" s="79"/>
      <c r="N118" s="79"/>
      <c r="O118" s="79"/>
      <c r="P118" s="80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1" customFormat="1" ht="18.75" thickTop="1" thickBot="1" x14ac:dyDescent="0.35">
      <c r="A119" s="23"/>
      <c r="B119" s="3" t="s">
        <v>67</v>
      </c>
      <c r="C119" s="8"/>
      <c r="D119" s="8"/>
      <c r="E119" s="8"/>
      <c r="F119" s="9"/>
      <c r="G119" s="10"/>
      <c r="H119" s="77" t="s">
        <v>131</v>
      </c>
      <c r="I119" s="78" t="s">
        <v>127</v>
      </c>
      <c r="J119" s="79"/>
      <c r="K119" s="79"/>
      <c r="L119" s="79"/>
      <c r="M119" s="79"/>
      <c r="N119" s="79"/>
      <c r="O119" s="79"/>
      <c r="P119" s="80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s="1" customFormat="1" ht="15.75" thickTop="1" thickBot="1" x14ac:dyDescent="0.25">
      <c r="A120" s="23"/>
      <c r="B120" s="3" t="s">
        <v>68</v>
      </c>
      <c r="C120" s="8"/>
      <c r="D120" s="8"/>
      <c r="E120" s="8"/>
      <c r="F120" s="9"/>
      <c r="G120" s="10"/>
      <c r="H120" s="84" t="s">
        <v>2</v>
      </c>
      <c r="I120" s="85" t="s">
        <v>139</v>
      </c>
      <c r="J120" s="86"/>
      <c r="K120" s="86"/>
      <c r="L120" s="86"/>
      <c r="M120" s="86" t="s">
        <v>155</v>
      </c>
      <c r="N120" s="86"/>
      <c r="O120" s="86"/>
      <c r="P120" s="87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s="1" customFormat="1" ht="18.75" thickTop="1" thickBot="1" x14ac:dyDescent="0.35">
      <c r="A121" s="23"/>
      <c r="B121" s="3" t="s">
        <v>69</v>
      </c>
      <c r="C121" s="8"/>
      <c r="D121" s="8"/>
      <c r="E121" s="8"/>
      <c r="F121" s="9"/>
      <c r="G121" s="10"/>
      <c r="H121" s="94"/>
      <c r="I121" s="88"/>
      <c r="J121" s="10"/>
      <c r="K121" s="10"/>
      <c r="L121" s="10"/>
      <c r="M121" s="44" t="s">
        <v>156</v>
      </c>
      <c r="N121" s="44"/>
      <c r="O121" s="10"/>
      <c r="P121" s="89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s="1" customFormat="1" ht="18.75" thickTop="1" thickBot="1" x14ac:dyDescent="0.35">
      <c r="A122" s="23"/>
      <c r="B122" s="3" t="s">
        <v>70</v>
      </c>
      <c r="C122" s="8"/>
      <c r="D122" s="8"/>
      <c r="E122" s="8"/>
      <c r="F122" s="9"/>
      <c r="G122" s="10"/>
      <c r="H122" s="95"/>
      <c r="I122" s="90"/>
      <c r="J122" s="91"/>
      <c r="K122" s="91"/>
      <c r="L122" s="91"/>
      <c r="M122" s="92" t="s">
        <v>157</v>
      </c>
      <c r="N122" s="92"/>
      <c r="O122" s="91"/>
      <c r="P122" s="9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s="1" customFormat="1" ht="18.75" thickTop="1" thickBot="1" x14ac:dyDescent="0.35">
      <c r="A123" s="23"/>
      <c r="B123" s="3" t="s">
        <v>71</v>
      </c>
      <c r="C123" s="8"/>
      <c r="D123" s="8"/>
      <c r="E123" s="8"/>
      <c r="F123" s="9"/>
      <c r="G123" s="10"/>
      <c r="H123" s="77" t="s">
        <v>132</v>
      </c>
      <c r="I123" s="78" t="s">
        <v>128</v>
      </c>
      <c r="J123" s="79"/>
      <c r="K123" s="79"/>
      <c r="L123" s="79"/>
      <c r="M123" s="79"/>
      <c r="N123" s="79"/>
      <c r="O123" s="79"/>
      <c r="P123" s="80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s="1" customFormat="1" ht="18.75" thickTop="1" thickBot="1" x14ac:dyDescent="0.35">
      <c r="A124" s="23"/>
      <c r="B124" s="4" t="s">
        <v>72</v>
      </c>
      <c r="C124" s="11"/>
      <c r="D124" s="11"/>
      <c r="E124" s="11"/>
      <c r="F124" s="12"/>
      <c r="G124" s="10"/>
      <c r="H124" s="77" t="s">
        <v>133</v>
      </c>
      <c r="I124" s="78" t="s">
        <v>150</v>
      </c>
      <c r="J124" s="79"/>
      <c r="K124" s="79"/>
      <c r="L124" s="79"/>
      <c r="M124" s="79"/>
      <c r="N124" s="79"/>
      <c r="O124" s="79"/>
      <c r="P124" s="80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s="1" customFormat="1" ht="18.75" thickTop="1" thickBot="1" x14ac:dyDescent="0.35">
      <c r="A125" s="23"/>
      <c r="B125" s="13"/>
      <c r="C125" s="10"/>
      <c r="D125" s="10"/>
      <c r="E125" s="10"/>
      <c r="F125" s="14"/>
      <c r="G125" s="10"/>
      <c r="H125" s="81" t="s">
        <v>134</v>
      </c>
      <c r="I125" s="78" t="s">
        <v>158</v>
      </c>
      <c r="J125" s="79"/>
      <c r="K125" s="79"/>
      <c r="L125" s="79"/>
      <c r="M125" s="79"/>
      <c r="N125" s="79"/>
      <c r="O125" s="79"/>
      <c r="P125" s="80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s="1" customFormat="1" ht="18.75" thickTop="1" thickBot="1" x14ac:dyDescent="0.35">
      <c r="A126" s="23"/>
      <c r="B126" s="13" t="s">
        <v>73</v>
      </c>
      <c r="C126" s="10"/>
      <c r="D126" s="10"/>
      <c r="E126" s="10"/>
      <c r="F126" s="14"/>
      <c r="G126" s="10"/>
      <c r="H126" s="77" t="s">
        <v>135</v>
      </c>
      <c r="I126" s="78" t="s">
        <v>151</v>
      </c>
      <c r="J126" s="79"/>
      <c r="K126" s="79"/>
      <c r="L126" s="79"/>
      <c r="M126" s="79"/>
      <c r="N126" s="79"/>
      <c r="O126" s="79"/>
      <c r="P126" s="80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s="1" customFormat="1" ht="18.75" thickTop="1" thickBot="1" x14ac:dyDescent="0.35">
      <c r="A127" s="23"/>
      <c r="B127" s="13" t="s">
        <v>74</v>
      </c>
      <c r="C127" s="10"/>
      <c r="D127" s="10"/>
      <c r="E127" s="10"/>
      <c r="F127" s="14"/>
      <c r="G127" s="10"/>
      <c r="H127" s="77" t="s">
        <v>136</v>
      </c>
      <c r="I127" s="78" t="s">
        <v>152</v>
      </c>
      <c r="J127" s="79"/>
      <c r="K127" s="79"/>
      <c r="L127" s="79"/>
      <c r="M127" s="79"/>
      <c r="N127" s="79"/>
      <c r="O127" s="79"/>
      <c r="P127" s="80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23" customFormat="1" ht="18.75" thickTop="1" thickBot="1" x14ac:dyDescent="0.35">
      <c r="B128" s="13" t="s">
        <v>75</v>
      </c>
      <c r="C128" s="10"/>
      <c r="D128" s="10"/>
      <c r="E128" s="10"/>
      <c r="F128" s="14"/>
      <c r="G128" s="10"/>
      <c r="H128" s="81" t="s">
        <v>137</v>
      </c>
      <c r="I128" s="78" t="s">
        <v>153</v>
      </c>
      <c r="J128" s="79"/>
      <c r="K128" s="79"/>
      <c r="L128" s="79"/>
      <c r="M128" s="79"/>
      <c r="N128" s="79"/>
      <c r="O128" s="79"/>
      <c r="P128" s="80"/>
    </row>
    <row r="129" spans="2:16" s="23" customFormat="1" ht="18.75" thickTop="1" thickBot="1" x14ac:dyDescent="0.35">
      <c r="B129" s="13" t="s">
        <v>76</v>
      </c>
      <c r="C129" s="10"/>
      <c r="D129" s="10"/>
      <c r="E129" s="10"/>
      <c r="F129" s="14"/>
      <c r="H129" s="82" t="s">
        <v>138</v>
      </c>
      <c r="I129" s="78" t="s">
        <v>154</v>
      </c>
      <c r="J129" s="79"/>
      <c r="K129" s="79"/>
      <c r="L129" s="79"/>
      <c r="M129" s="79"/>
      <c r="N129" s="79"/>
      <c r="O129" s="79"/>
      <c r="P129" s="83"/>
    </row>
    <row r="130" spans="2:16" s="23" customFormat="1" ht="13.5" thickTop="1" x14ac:dyDescent="0.2">
      <c r="B130" s="13"/>
      <c r="C130" s="10"/>
      <c r="D130" s="10"/>
      <c r="E130" s="10"/>
      <c r="F130" s="14"/>
      <c r="M130" s="10"/>
      <c r="N130" s="10"/>
      <c r="O130" s="10"/>
    </row>
    <row r="131" spans="2:16" s="23" customFormat="1" x14ac:dyDescent="0.2">
      <c r="B131" s="13" t="s">
        <v>77</v>
      </c>
      <c r="C131" s="10"/>
      <c r="D131" s="10"/>
      <c r="E131" s="10"/>
      <c r="F131" s="14"/>
      <c r="M131" s="10"/>
      <c r="N131" s="10"/>
      <c r="O131" s="10"/>
    </row>
    <row r="132" spans="2:16" s="23" customFormat="1" x14ac:dyDescent="0.2">
      <c r="B132" s="13" t="s">
        <v>78</v>
      </c>
      <c r="C132" s="10"/>
      <c r="D132" s="10"/>
      <c r="E132" s="10"/>
      <c r="F132" s="14"/>
    </row>
    <row r="133" spans="2:16" s="23" customFormat="1" x14ac:dyDescent="0.2">
      <c r="B133" s="13" t="s">
        <v>79</v>
      </c>
      <c r="C133" s="10"/>
      <c r="D133" s="10"/>
      <c r="E133" s="10"/>
      <c r="F133" s="14"/>
    </row>
    <row r="134" spans="2:16" s="23" customFormat="1" x14ac:dyDescent="0.2">
      <c r="B134" s="13" t="s">
        <v>80</v>
      </c>
      <c r="C134" s="10"/>
      <c r="D134" s="10"/>
      <c r="E134" s="10"/>
      <c r="F134" s="14"/>
    </row>
    <row r="135" spans="2:16" s="23" customFormat="1" x14ac:dyDescent="0.2">
      <c r="B135" s="13"/>
      <c r="C135" s="10"/>
      <c r="D135" s="10"/>
      <c r="E135" s="10"/>
      <c r="F135" s="14"/>
    </row>
    <row r="136" spans="2:16" s="23" customFormat="1" x14ac:dyDescent="0.2">
      <c r="B136" s="13" t="s">
        <v>81</v>
      </c>
      <c r="C136" s="10"/>
      <c r="D136" s="10"/>
      <c r="E136" s="10"/>
      <c r="F136" s="14"/>
    </row>
    <row r="137" spans="2:16" s="23" customFormat="1" x14ac:dyDescent="0.2">
      <c r="B137" s="13" t="s">
        <v>82</v>
      </c>
      <c r="C137" s="10"/>
      <c r="D137" s="10"/>
      <c r="E137" s="10"/>
      <c r="F137" s="14"/>
    </row>
    <row r="138" spans="2:16" s="23" customFormat="1" x14ac:dyDescent="0.2">
      <c r="B138" s="13" t="s">
        <v>83</v>
      </c>
      <c r="C138" s="10"/>
      <c r="D138" s="10"/>
      <c r="E138" s="10"/>
      <c r="F138" s="14"/>
    </row>
    <row r="139" spans="2:16" s="23" customFormat="1" ht="13.5" thickBot="1" x14ac:dyDescent="0.25">
      <c r="B139" s="15" t="s">
        <v>84</v>
      </c>
      <c r="C139" s="16"/>
      <c r="D139" s="16"/>
      <c r="E139" s="16"/>
      <c r="F139" s="17"/>
    </row>
    <row r="140" spans="2:16" s="23" customFormat="1" ht="13.5" thickTop="1" x14ac:dyDescent="0.2">
      <c r="B140" s="4" t="s">
        <v>85</v>
      </c>
      <c r="C140" s="11"/>
      <c r="D140" s="11"/>
      <c r="E140" s="11"/>
      <c r="F140" s="12"/>
    </row>
    <row r="141" spans="2:16" s="23" customFormat="1" x14ac:dyDescent="0.2">
      <c r="B141" s="13" t="s">
        <v>86</v>
      </c>
      <c r="C141" s="10"/>
      <c r="D141" s="10"/>
      <c r="E141" s="10"/>
      <c r="F141" s="14"/>
    </row>
    <row r="142" spans="2:16" s="23" customFormat="1" x14ac:dyDescent="0.2">
      <c r="B142" s="13" t="s">
        <v>87</v>
      </c>
      <c r="C142" s="10"/>
      <c r="D142" s="10"/>
      <c r="E142" s="10"/>
      <c r="F142" s="14"/>
    </row>
    <row r="143" spans="2:16" s="23" customFormat="1" ht="13.5" thickBot="1" x14ac:dyDescent="0.25">
      <c r="B143" s="15" t="s">
        <v>88</v>
      </c>
      <c r="C143" s="16"/>
      <c r="D143" s="16"/>
      <c r="E143" s="16"/>
      <c r="F143" s="17"/>
    </row>
    <row r="144" spans="2:16" s="23" customFormat="1" ht="13.5" thickTop="1" x14ac:dyDescent="0.2">
      <c r="B144" s="4" t="s">
        <v>89</v>
      </c>
      <c r="C144" s="11"/>
      <c r="D144" s="11"/>
      <c r="E144" s="11"/>
      <c r="F144" s="12"/>
    </row>
    <row r="145" spans="2:6" s="23" customFormat="1" x14ac:dyDescent="0.2">
      <c r="B145" s="13" t="s">
        <v>90</v>
      </c>
      <c r="C145" s="10"/>
      <c r="D145" s="10"/>
      <c r="E145" s="10"/>
      <c r="F145" s="14"/>
    </row>
    <row r="146" spans="2:6" s="23" customFormat="1" x14ac:dyDescent="0.2">
      <c r="B146" s="13" t="s">
        <v>91</v>
      </c>
      <c r="C146" s="10"/>
      <c r="D146" s="10"/>
      <c r="E146" s="10"/>
      <c r="F146" s="14"/>
    </row>
    <row r="147" spans="2:6" s="23" customFormat="1" x14ac:dyDescent="0.2">
      <c r="B147" s="13" t="s">
        <v>92</v>
      </c>
      <c r="C147" s="10"/>
      <c r="D147" s="10"/>
      <c r="E147" s="10"/>
      <c r="F147" s="14"/>
    </row>
    <row r="148" spans="2:6" s="23" customFormat="1" ht="13.5" thickBot="1" x14ac:dyDescent="0.25">
      <c r="B148" s="15" t="s">
        <v>93</v>
      </c>
      <c r="C148" s="16"/>
      <c r="D148" s="16"/>
      <c r="E148" s="16"/>
      <c r="F148" s="17"/>
    </row>
    <row r="149" spans="2:6" s="23" customFormat="1" ht="13.5" thickTop="1" x14ac:dyDescent="0.2">
      <c r="B149" s="4" t="s">
        <v>94</v>
      </c>
      <c r="C149" s="11"/>
      <c r="D149" s="11"/>
      <c r="E149" s="11"/>
      <c r="F149" s="12"/>
    </row>
    <row r="150" spans="2:6" s="23" customFormat="1" x14ac:dyDescent="0.2">
      <c r="B150" s="13" t="s">
        <v>95</v>
      </c>
      <c r="C150" s="10"/>
      <c r="D150" s="10"/>
      <c r="E150" s="10"/>
      <c r="F150" s="14"/>
    </row>
    <row r="151" spans="2:6" s="23" customFormat="1" x14ac:dyDescent="0.2">
      <c r="B151" s="13" t="s">
        <v>96</v>
      </c>
      <c r="C151" s="10"/>
      <c r="D151" s="10"/>
      <c r="E151" s="10"/>
      <c r="F151" s="14"/>
    </row>
    <row r="152" spans="2:6" s="23" customFormat="1" ht="13.5" thickBot="1" x14ac:dyDescent="0.25">
      <c r="B152" s="15" t="s">
        <v>97</v>
      </c>
      <c r="C152" s="16"/>
      <c r="D152" s="16"/>
      <c r="E152" s="16"/>
      <c r="F152" s="17"/>
    </row>
    <row r="153" spans="2:6" s="23" customFormat="1" ht="13.5" thickTop="1" x14ac:dyDescent="0.2">
      <c r="B153" s="4" t="s">
        <v>98</v>
      </c>
      <c r="C153" s="11"/>
      <c r="D153" s="11"/>
      <c r="E153" s="11"/>
      <c r="F153" s="12"/>
    </row>
    <row r="154" spans="2:6" s="23" customFormat="1" x14ac:dyDescent="0.2">
      <c r="B154" s="13" t="s">
        <v>99</v>
      </c>
      <c r="C154" s="10"/>
      <c r="D154" s="10"/>
      <c r="E154" s="10"/>
      <c r="F154" s="14"/>
    </row>
    <row r="155" spans="2:6" s="23" customFormat="1" x14ac:dyDescent="0.2">
      <c r="B155" s="13" t="s">
        <v>100</v>
      </c>
      <c r="C155" s="10"/>
      <c r="D155" s="10"/>
      <c r="E155" s="10"/>
      <c r="F155" s="14"/>
    </row>
    <row r="156" spans="2:6" s="23" customFormat="1" ht="13.5" thickBot="1" x14ac:dyDescent="0.25">
      <c r="B156" s="15" t="s">
        <v>101</v>
      </c>
      <c r="C156" s="16"/>
      <c r="D156" s="16"/>
      <c r="E156" s="16"/>
      <c r="F156" s="17"/>
    </row>
    <row r="157" spans="2:6" s="23" customFormat="1" ht="13.5" thickTop="1" x14ac:dyDescent="0.2">
      <c r="B157" s="4" t="s">
        <v>102</v>
      </c>
      <c r="C157" s="11"/>
      <c r="D157" s="11"/>
      <c r="E157" s="11"/>
      <c r="F157" s="12"/>
    </row>
    <row r="158" spans="2:6" s="23" customFormat="1" x14ac:dyDescent="0.2">
      <c r="B158" s="13" t="s">
        <v>103</v>
      </c>
      <c r="C158" s="10"/>
      <c r="D158" s="10"/>
      <c r="E158" s="10"/>
      <c r="F158" s="14"/>
    </row>
    <row r="159" spans="2:6" s="23" customFormat="1" x14ac:dyDescent="0.2">
      <c r="B159" s="13" t="s">
        <v>104</v>
      </c>
      <c r="C159" s="10"/>
      <c r="D159" s="10"/>
      <c r="E159" s="10"/>
      <c r="F159" s="14"/>
    </row>
    <row r="160" spans="2:6" s="23" customFormat="1" ht="13.5" thickBot="1" x14ac:dyDescent="0.25">
      <c r="B160" s="15" t="s">
        <v>105</v>
      </c>
      <c r="C160" s="16"/>
      <c r="D160" s="16"/>
      <c r="E160" s="16"/>
      <c r="F160" s="17"/>
    </row>
    <row r="161" spans="2:11" s="23" customFormat="1" ht="13.5" thickTop="1" x14ac:dyDescent="0.2">
      <c r="B161" s="4" t="s">
        <v>106</v>
      </c>
      <c r="C161" s="11"/>
      <c r="D161" s="11"/>
      <c r="E161" s="11"/>
      <c r="F161" s="12"/>
    </row>
    <row r="162" spans="2:11" s="23" customFormat="1" x14ac:dyDescent="0.2">
      <c r="B162" s="13" t="s">
        <v>107</v>
      </c>
      <c r="C162" s="10"/>
      <c r="D162" s="10"/>
      <c r="E162" s="10"/>
      <c r="F162" s="14"/>
    </row>
    <row r="163" spans="2:11" s="23" customFormat="1" x14ac:dyDescent="0.2">
      <c r="B163" s="13" t="s">
        <v>108</v>
      </c>
      <c r="C163" s="10"/>
      <c r="D163" s="10"/>
      <c r="E163" s="10"/>
      <c r="F163" s="14"/>
    </row>
    <row r="164" spans="2:11" s="23" customFormat="1" ht="13.5" thickBot="1" x14ac:dyDescent="0.25">
      <c r="B164" s="15" t="s">
        <v>109</v>
      </c>
      <c r="C164" s="16"/>
      <c r="D164" s="16"/>
      <c r="E164" s="16"/>
      <c r="F164" s="17"/>
    </row>
    <row r="165" spans="2:11" s="23" customFormat="1" ht="13.5" thickTop="1" x14ac:dyDescent="0.2">
      <c r="B165" s="10"/>
      <c r="C165" s="10"/>
      <c r="D165" s="10"/>
      <c r="E165" s="10"/>
      <c r="F165" s="10"/>
    </row>
    <row r="166" spans="2:11" s="23" customFormat="1" x14ac:dyDescent="0.2">
      <c r="B166" s="18" t="s">
        <v>110</v>
      </c>
      <c r="C166" s="10"/>
      <c r="D166" s="10"/>
      <c r="E166" s="10"/>
      <c r="F166" s="10"/>
    </row>
    <row r="167" spans="2:11" s="23" customFormat="1" x14ac:dyDescent="0.2">
      <c r="B167" s="10"/>
      <c r="C167" s="10"/>
      <c r="D167" s="10"/>
      <c r="E167" s="10"/>
      <c r="F167" s="10"/>
    </row>
    <row r="168" spans="2:11" s="23" customFormat="1" ht="18" x14ac:dyDescent="0.25">
      <c r="B168" s="145" t="s">
        <v>314</v>
      </c>
      <c r="C168" s="10"/>
      <c r="D168" s="10"/>
      <c r="E168" s="10"/>
      <c r="F168" s="10"/>
    </row>
    <row r="169" spans="2:11" s="23" customFormat="1" ht="13.5" thickBot="1" x14ac:dyDescent="0.25">
      <c r="B169" s="10"/>
      <c r="C169" s="10"/>
      <c r="D169" s="10"/>
      <c r="E169" s="10"/>
      <c r="F169" s="10"/>
    </row>
    <row r="170" spans="2:11" s="23" customFormat="1" x14ac:dyDescent="0.2">
      <c r="B170" s="96" t="s">
        <v>160</v>
      </c>
      <c r="C170" s="97" t="s">
        <v>113</v>
      </c>
      <c r="D170" s="97" t="s">
        <v>114</v>
      </c>
      <c r="E170" s="97" t="s">
        <v>159</v>
      </c>
      <c r="F170" s="98" t="s">
        <v>160</v>
      </c>
      <c r="G170" s="97" t="s">
        <v>113</v>
      </c>
      <c r="H170" s="97" t="s">
        <v>114</v>
      </c>
      <c r="I170" s="99" t="s">
        <v>159</v>
      </c>
    </row>
    <row r="171" spans="2:11" s="23" customFormat="1" ht="25.5" x14ac:dyDescent="0.2">
      <c r="B171" s="131" t="s">
        <v>161</v>
      </c>
      <c r="C171" s="132">
        <v>7942</v>
      </c>
      <c r="D171" s="132">
        <v>7448</v>
      </c>
      <c r="E171" s="132">
        <v>15390</v>
      </c>
      <c r="F171" s="133" t="s">
        <v>162</v>
      </c>
      <c r="G171" s="132">
        <v>8280</v>
      </c>
      <c r="H171" s="132">
        <v>7653</v>
      </c>
      <c r="I171" s="134">
        <v>15933</v>
      </c>
      <c r="K171" s="100"/>
    </row>
    <row r="172" spans="2:11" s="23" customFormat="1" x14ac:dyDescent="0.2">
      <c r="B172" s="131" t="s">
        <v>163</v>
      </c>
      <c r="C172" s="132">
        <v>8686</v>
      </c>
      <c r="D172" s="132">
        <v>8331</v>
      </c>
      <c r="E172" s="132">
        <v>17017</v>
      </c>
      <c r="F172" s="133" t="s">
        <v>164</v>
      </c>
      <c r="G172" s="132">
        <v>9636</v>
      </c>
      <c r="H172" s="132">
        <v>9054</v>
      </c>
      <c r="I172" s="134">
        <v>18690</v>
      </c>
    </row>
    <row r="173" spans="2:11" s="23" customFormat="1" x14ac:dyDescent="0.2">
      <c r="B173" s="131" t="s">
        <v>165</v>
      </c>
      <c r="C173" s="132">
        <v>10201</v>
      </c>
      <c r="D173" s="132">
        <v>9643</v>
      </c>
      <c r="E173" s="132">
        <v>19844</v>
      </c>
      <c r="F173" s="133" t="s">
        <v>166</v>
      </c>
      <c r="G173" s="132">
        <v>10187</v>
      </c>
      <c r="H173" s="132">
        <v>9676</v>
      </c>
      <c r="I173" s="134">
        <v>19863</v>
      </c>
      <c r="J173" s="100"/>
    </row>
    <row r="174" spans="2:11" s="23" customFormat="1" x14ac:dyDescent="0.2">
      <c r="B174" s="131" t="s">
        <v>167</v>
      </c>
      <c r="C174" s="132">
        <v>10739</v>
      </c>
      <c r="D174" s="132">
        <v>10217</v>
      </c>
      <c r="E174" s="132">
        <v>20956</v>
      </c>
      <c r="F174" s="133" t="s">
        <v>168</v>
      </c>
      <c r="G174" s="132">
        <v>11286</v>
      </c>
      <c r="H174" s="132">
        <v>10612</v>
      </c>
      <c r="I174" s="134">
        <v>21898</v>
      </c>
    </row>
    <row r="175" spans="2:11" s="23" customFormat="1" x14ac:dyDescent="0.2">
      <c r="B175" s="131" t="s">
        <v>169</v>
      </c>
      <c r="C175" s="132">
        <v>11039</v>
      </c>
      <c r="D175" s="132">
        <v>10196</v>
      </c>
      <c r="E175" s="132">
        <v>21235</v>
      </c>
      <c r="F175" s="133" t="s">
        <v>170</v>
      </c>
      <c r="G175" s="132">
        <v>11370</v>
      </c>
      <c r="H175" s="132">
        <v>10603</v>
      </c>
      <c r="I175" s="134">
        <v>21973</v>
      </c>
      <c r="J175" s="100"/>
    </row>
    <row r="176" spans="2:11" s="23" customFormat="1" x14ac:dyDescent="0.2">
      <c r="B176" s="131" t="s">
        <v>171</v>
      </c>
      <c r="C176" s="132">
        <v>10849</v>
      </c>
      <c r="D176" s="132">
        <v>10078</v>
      </c>
      <c r="E176" s="132">
        <v>20927</v>
      </c>
      <c r="F176" s="133" t="s">
        <v>172</v>
      </c>
      <c r="G176" s="132">
        <v>10056</v>
      </c>
      <c r="H176" s="132">
        <v>9614</v>
      </c>
      <c r="I176" s="134">
        <v>19670</v>
      </c>
    </row>
    <row r="177" spans="1:42" s="23" customFormat="1" x14ac:dyDescent="0.2">
      <c r="B177" s="131" t="s">
        <v>173</v>
      </c>
      <c r="C177" s="132">
        <v>10390</v>
      </c>
      <c r="D177" s="132">
        <v>9790</v>
      </c>
      <c r="E177" s="132">
        <v>20180</v>
      </c>
      <c r="F177" s="133" t="s">
        <v>174</v>
      </c>
      <c r="G177" s="132">
        <v>10531</v>
      </c>
      <c r="H177" s="132">
        <v>9926</v>
      </c>
      <c r="I177" s="134">
        <v>20457</v>
      </c>
    </row>
    <row r="178" spans="1:42" s="23" customFormat="1" x14ac:dyDescent="0.2">
      <c r="B178" s="131" t="s">
        <v>175</v>
      </c>
      <c r="C178" s="132">
        <v>10239</v>
      </c>
      <c r="D178" s="132">
        <v>9962</v>
      </c>
      <c r="E178" s="132">
        <v>20201</v>
      </c>
      <c r="F178" s="133" t="s">
        <v>176</v>
      </c>
      <c r="G178" s="132">
        <v>10064</v>
      </c>
      <c r="H178" s="132">
        <v>9646</v>
      </c>
      <c r="I178" s="134">
        <v>19710</v>
      </c>
      <c r="J178" s="100"/>
    </row>
    <row r="179" spans="1:42" s="23" customFormat="1" x14ac:dyDescent="0.2">
      <c r="B179" s="131" t="s">
        <v>177</v>
      </c>
      <c r="C179" s="132">
        <v>9941</v>
      </c>
      <c r="D179" s="132">
        <v>9764</v>
      </c>
      <c r="E179" s="132">
        <v>19705</v>
      </c>
      <c r="F179" s="133" t="s">
        <v>178</v>
      </c>
      <c r="G179" s="132">
        <v>10217</v>
      </c>
      <c r="H179" s="132">
        <v>9924</v>
      </c>
      <c r="I179" s="134">
        <v>20141</v>
      </c>
    </row>
    <row r="180" spans="1:42" s="23" customFormat="1" x14ac:dyDescent="0.2">
      <c r="B180" s="131" t="s">
        <v>179</v>
      </c>
      <c r="C180" s="132">
        <v>9461</v>
      </c>
      <c r="D180" s="132">
        <v>9211</v>
      </c>
      <c r="E180" s="132">
        <v>18672</v>
      </c>
      <c r="F180" s="133" t="s">
        <v>180</v>
      </c>
      <c r="G180" s="132">
        <v>9748</v>
      </c>
      <c r="H180" s="132">
        <v>9088</v>
      </c>
      <c r="I180" s="134">
        <v>18836</v>
      </c>
      <c r="J180" s="100"/>
    </row>
    <row r="181" spans="1:42" s="23" customFormat="1" x14ac:dyDescent="0.2">
      <c r="B181" s="131" t="s">
        <v>181</v>
      </c>
      <c r="C181" s="132">
        <v>9881</v>
      </c>
      <c r="D181" s="132">
        <v>8930</v>
      </c>
      <c r="E181" s="132">
        <v>18811</v>
      </c>
      <c r="F181" s="133" t="s">
        <v>182</v>
      </c>
      <c r="G181" s="132">
        <v>11856</v>
      </c>
      <c r="H181" s="132">
        <v>9500</v>
      </c>
      <c r="I181" s="134">
        <v>21356</v>
      </c>
    </row>
    <row r="182" spans="1:42" s="23" customFormat="1" x14ac:dyDescent="0.2">
      <c r="B182" s="131" t="s">
        <v>183</v>
      </c>
      <c r="C182" s="132">
        <v>13274</v>
      </c>
      <c r="D182" s="132">
        <v>9216</v>
      </c>
      <c r="E182" s="132">
        <v>22490</v>
      </c>
      <c r="F182" s="133" t="s">
        <v>184</v>
      </c>
      <c r="G182" s="132">
        <v>11812</v>
      </c>
      <c r="H182" s="132">
        <v>9962</v>
      </c>
      <c r="I182" s="134">
        <v>21774</v>
      </c>
    </row>
    <row r="183" spans="1:42" s="23" customFormat="1" x14ac:dyDescent="0.2">
      <c r="B183" s="131" t="s">
        <v>185</v>
      </c>
      <c r="C183" s="132">
        <v>12811</v>
      </c>
      <c r="D183" s="132">
        <v>11209</v>
      </c>
      <c r="E183" s="132">
        <v>24020</v>
      </c>
      <c r="F183" s="133" t="s">
        <v>186</v>
      </c>
      <c r="G183" s="132">
        <v>12509</v>
      </c>
      <c r="H183" s="132">
        <v>11499</v>
      </c>
      <c r="I183" s="134">
        <v>24008</v>
      </c>
      <c r="J183" s="100"/>
    </row>
    <row r="184" spans="1:42" s="23" customFormat="1" x14ac:dyDescent="0.2">
      <c r="B184" s="131" t="s">
        <v>187</v>
      </c>
      <c r="C184" s="132">
        <v>12101</v>
      </c>
      <c r="D184" s="132">
        <v>11649</v>
      </c>
      <c r="E184" s="132">
        <v>23750</v>
      </c>
      <c r="F184" s="133" t="s">
        <v>188</v>
      </c>
      <c r="G184" s="132">
        <v>11605</v>
      </c>
      <c r="H184" s="132">
        <v>11090</v>
      </c>
      <c r="I184" s="134">
        <v>22695</v>
      </c>
    </row>
    <row r="185" spans="1:42" s="23" customFormat="1" x14ac:dyDescent="0.2">
      <c r="B185" s="131" t="s">
        <v>189</v>
      </c>
      <c r="C185" s="132">
        <v>11450</v>
      </c>
      <c r="D185" s="132">
        <v>11240</v>
      </c>
      <c r="E185" s="132">
        <v>22690</v>
      </c>
      <c r="F185" s="133" t="s">
        <v>190</v>
      </c>
      <c r="G185" s="132">
        <v>11794</v>
      </c>
      <c r="H185" s="132">
        <v>11974</v>
      </c>
      <c r="I185" s="134">
        <v>23768</v>
      </c>
      <c r="J185" s="100"/>
    </row>
    <row r="186" spans="1:42" s="23" customFormat="1" x14ac:dyDescent="0.2">
      <c r="B186" s="131" t="s">
        <v>191</v>
      </c>
      <c r="C186" s="132">
        <v>12190</v>
      </c>
      <c r="D186" s="132">
        <v>12281</v>
      </c>
      <c r="E186" s="132">
        <v>24471</v>
      </c>
      <c r="F186" s="133" t="s">
        <v>192</v>
      </c>
      <c r="G186" s="132">
        <v>11974</v>
      </c>
      <c r="H186" s="132">
        <v>12314</v>
      </c>
      <c r="I186" s="134">
        <v>24288</v>
      </c>
    </row>
    <row r="187" spans="1:42" s="23" customFormat="1" x14ac:dyDescent="0.2">
      <c r="B187" s="131" t="s">
        <v>193</v>
      </c>
      <c r="C187" s="132">
        <v>11850</v>
      </c>
      <c r="D187" s="132">
        <v>11860</v>
      </c>
      <c r="E187" s="132">
        <v>23710</v>
      </c>
      <c r="F187" s="133" t="s">
        <v>194</v>
      </c>
      <c r="G187" s="132">
        <v>11469</v>
      </c>
      <c r="H187" s="132">
        <v>11863</v>
      </c>
      <c r="I187" s="134">
        <v>23332</v>
      </c>
    </row>
    <row r="188" spans="1:42" s="23" customFormat="1" x14ac:dyDescent="0.2">
      <c r="B188" s="131" t="s">
        <v>195</v>
      </c>
      <c r="C188" s="132">
        <v>10998</v>
      </c>
      <c r="D188" s="132">
        <v>11628</v>
      </c>
      <c r="E188" s="132">
        <v>22626</v>
      </c>
      <c r="F188" s="133" t="s">
        <v>196</v>
      </c>
      <c r="G188" s="132">
        <v>11591</v>
      </c>
      <c r="H188" s="132">
        <v>12443</v>
      </c>
      <c r="I188" s="134">
        <v>24034</v>
      </c>
      <c r="J188" s="100"/>
    </row>
    <row r="189" spans="1:42" s="23" customFormat="1" x14ac:dyDescent="0.2">
      <c r="B189" s="131" t="s">
        <v>197</v>
      </c>
      <c r="C189" s="132">
        <v>12109</v>
      </c>
      <c r="D189" s="132">
        <v>13104</v>
      </c>
      <c r="E189" s="132">
        <v>25213</v>
      </c>
      <c r="F189" s="133" t="s">
        <v>198</v>
      </c>
      <c r="G189" s="132">
        <v>12299</v>
      </c>
      <c r="H189" s="132">
        <v>13197</v>
      </c>
      <c r="I189" s="134">
        <v>25496</v>
      </c>
      <c r="P189" s="1"/>
    </row>
    <row r="190" spans="1:42" s="1" customFormat="1" x14ac:dyDescent="0.2">
      <c r="A190" s="23"/>
      <c r="B190" s="131" t="s">
        <v>199</v>
      </c>
      <c r="C190" s="132">
        <v>12917</v>
      </c>
      <c r="D190" s="132">
        <v>14143</v>
      </c>
      <c r="E190" s="132">
        <v>27060</v>
      </c>
      <c r="F190" s="133" t="s">
        <v>200</v>
      </c>
      <c r="G190" s="132">
        <v>13617</v>
      </c>
      <c r="H190" s="132">
        <v>14589</v>
      </c>
      <c r="I190" s="134">
        <v>28206</v>
      </c>
      <c r="J190" s="100"/>
      <c r="K190" s="23"/>
      <c r="L190" s="23"/>
      <c r="M190" s="23"/>
      <c r="N190" s="23"/>
      <c r="O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s="1" customFormat="1" x14ac:dyDescent="0.2">
      <c r="A191" s="23"/>
      <c r="B191" s="131" t="s">
        <v>201</v>
      </c>
      <c r="C191" s="132">
        <v>13833</v>
      </c>
      <c r="D191" s="132">
        <v>14459</v>
      </c>
      <c r="E191" s="132">
        <v>28292</v>
      </c>
      <c r="F191" s="133" t="s">
        <v>202</v>
      </c>
      <c r="G191" s="132">
        <v>13913</v>
      </c>
      <c r="H191" s="132">
        <v>14841</v>
      </c>
      <c r="I191" s="134">
        <v>28754</v>
      </c>
      <c r="M191" s="23"/>
      <c r="N191" s="23"/>
      <c r="O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s="1" customFormat="1" x14ac:dyDescent="0.2">
      <c r="A192" s="23"/>
      <c r="B192" s="131" t="s">
        <v>203</v>
      </c>
      <c r="C192" s="132">
        <v>14351</v>
      </c>
      <c r="D192" s="132">
        <v>14636</v>
      </c>
      <c r="E192" s="132">
        <v>28987</v>
      </c>
      <c r="F192" s="133" t="s">
        <v>204</v>
      </c>
      <c r="G192" s="132">
        <v>13239</v>
      </c>
      <c r="H192" s="132">
        <v>13848</v>
      </c>
      <c r="I192" s="134">
        <v>27087</v>
      </c>
      <c r="M192" s="23"/>
      <c r="N192" s="23"/>
      <c r="O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s="1" customFormat="1" x14ac:dyDescent="0.2">
      <c r="A193" s="23"/>
      <c r="B193" s="131" t="s">
        <v>205</v>
      </c>
      <c r="C193" s="132">
        <v>13539</v>
      </c>
      <c r="D193" s="132">
        <v>14225</v>
      </c>
      <c r="E193" s="132">
        <v>27764</v>
      </c>
      <c r="F193" s="133" t="s">
        <v>206</v>
      </c>
      <c r="G193" s="132">
        <v>13092</v>
      </c>
      <c r="H193" s="132">
        <v>14023</v>
      </c>
      <c r="I193" s="134">
        <v>27115</v>
      </c>
      <c r="J193" s="102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s="1" customFormat="1" x14ac:dyDescent="0.2">
      <c r="A194" s="23"/>
      <c r="B194" s="131" t="s">
        <v>207</v>
      </c>
      <c r="C194" s="132">
        <v>12361</v>
      </c>
      <c r="D194" s="132">
        <v>13321</v>
      </c>
      <c r="E194" s="132">
        <v>25682</v>
      </c>
      <c r="F194" s="133" t="s">
        <v>208</v>
      </c>
      <c r="G194" s="132">
        <v>12023</v>
      </c>
      <c r="H194" s="132">
        <v>13200</v>
      </c>
      <c r="I194" s="134">
        <v>25223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s="1" customFormat="1" x14ac:dyDescent="0.2">
      <c r="A195" s="23"/>
      <c r="B195" s="131" t="s">
        <v>209</v>
      </c>
      <c r="C195" s="132">
        <v>11525</v>
      </c>
      <c r="D195" s="132">
        <v>12589</v>
      </c>
      <c r="E195" s="132">
        <v>24114</v>
      </c>
      <c r="F195" s="133" t="s">
        <v>210</v>
      </c>
      <c r="G195" s="132">
        <v>11715</v>
      </c>
      <c r="H195" s="132">
        <v>13055</v>
      </c>
      <c r="I195" s="134">
        <v>24770</v>
      </c>
      <c r="J195" s="102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s="1" customFormat="1" x14ac:dyDescent="0.2">
      <c r="A196" s="23"/>
      <c r="B196" s="131" t="s">
        <v>211</v>
      </c>
      <c r="C196" s="132">
        <v>11841</v>
      </c>
      <c r="D196" s="132">
        <v>13313</v>
      </c>
      <c r="E196" s="132">
        <v>25154</v>
      </c>
      <c r="F196" s="133" t="s">
        <v>212</v>
      </c>
      <c r="G196" s="132">
        <v>11463</v>
      </c>
      <c r="H196" s="132">
        <v>12886</v>
      </c>
      <c r="I196" s="134">
        <v>24349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s="1" customFormat="1" x14ac:dyDescent="0.2">
      <c r="A197" s="23"/>
      <c r="B197" s="131" t="s">
        <v>213</v>
      </c>
      <c r="C197" s="132">
        <v>10849</v>
      </c>
      <c r="D197" s="132">
        <v>12401</v>
      </c>
      <c r="E197" s="132">
        <v>23250</v>
      </c>
      <c r="F197" s="133" t="s">
        <v>214</v>
      </c>
      <c r="G197" s="132">
        <v>10936</v>
      </c>
      <c r="H197" s="132">
        <v>12526</v>
      </c>
      <c r="I197" s="134">
        <v>23462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s="1" customFormat="1" x14ac:dyDescent="0.2">
      <c r="A198" s="23"/>
      <c r="B198" s="131" t="s">
        <v>215</v>
      </c>
      <c r="C198" s="132">
        <v>10347</v>
      </c>
      <c r="D198" s="132">
        <v>11708</v>
      </c>
      <c r="E198" s="132">
        <v>22055</v>
      </c>
      <c r="F198" s="133" t="s">
        <v>216</v>
      </c>
      <c r="G198" s="132">
        <v>9867</v>
      </c>
      <c r="H198" s="132">
        <v>11440</v>
      </c>
      <c r="I198" s="134">
        <v>21307</v>
      </c>
      <c r="J198" s="102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s="1" customFormat="1" x14ac:dyDescent="0.2">
      <c r="A199" s="23"/>
      <c r="B199" s="131" t="s">
        <v>217</v>
      </c>
      <c r="C199" s="132">
        <v>9716</v>
      </c>
      <c r="D199" s="132">
        <v>11572</v>
      </c>
      <c r="E199" s="132">
        <v>21288</v>
      </c>
      <c r="F199" s="133" t="s">
        <v>218</v>
      </c>
      <c r="G199" s="132">
        <v>9499</v>
      </c>
      <c r="H199" s="132">
        <v>10957</v>
      </c>
      <c r="I199" s="134">
        <v>20456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s="1" customFormat="1" x14ac:dyDescent="0.2">
      <c r="A200" s="23"/>
      <c r="B200" s="131" t="s">
        <v>219</v>
      </c>
      <c r="C200" s="132">
        <v>8634</v>
      </c>
      <c r="D200" s="132">
        <v>10389</v>
      </c>
      <c r="E200" s="132">
        <v>19023</v>
      </c>
      <c r="F200" s="133" t="s">
        <v>220</v>
      </c>
      <c r="G200" s="132">
        <v>8474</v>
      </c>
      <c r="H200" s="132">
        <v>9823</v>
      </c>
      <c r="I200" s="134">
        <v>18297</v>
      </c>
      <c r="J200" s="102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s="1" customFormat="1" x14ac:dyDescent="0.2">
      <c r="A201" s="23"/>
      <c r="B201" s="131" t="s">
        <v>221</v>
      </c>
      <c r="C201" s="132">
        <v>7938</v>
      </c>
      <c r="D201" s="132">
        <v>9484</v>
      </c>
      <c r="E201" s="132">
        <v>17422</v>
      </c>
      <c r="F201" s="133" t="s">
        <v>222</v>
      </c>
      <c r="G201" s="132">
        <v>7670</v>
      </c>
      <c r="H201" s="132">
        <v>9334</v>
      </c>
      <c r="I201" s="134">
        <v>17004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s="1" customFormat="1" x14ac:dyDescent="0.2">
      <c r="A202" s="23"/>
      <c r="B202" s="131" t="s">
        <v>223</v>
      </c>
      <c r="C202" s="132">
        <v>6820</v>
      </c>
      <c r="D202" s="132">
        <v>8698</v>
      </c>
      <c r="E202" s="132">
        <v>15518</v>
      </c>
      <c r="F202" s="133" t="s">
        <v>224</v>
      </c>
      <c r="G202" s="132">
        <v>6383</v>
      </c>
      <c r="H202" s="132">
        <v>7980</v>
      </c>
      <c r="I202" s="134">
        <v>14363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s="1" customFormat="1" x14ac:dyDescent="0.2">
      <c r="A203" s="23"/>
      <c r="B203" s="131" t="s">
        <v>225</v>
      </c>
      <c r="C203" s="132">
        <v>5932</v>
      </c>
      <c r="D203" s="132">
        <v>7513</v>
      </c>
      <c r="E203" s="132">
        <v>13445</v>
      </c>
      <c r="F203" s="133" t="s">
        <v>226</v>
      </c>
      <c r="G203" s="132">
        <v>5354</v>
      </c>
      <c r="H203" s="132">
        <v>6812</v>
      </c>
      <c r="I203" s="134">
        <v>12166</v>
      </c>
      <c r="J203" s="102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s="1" customFormat="1" x14ac:dyDescent="0.2">
      <c r="A204" s="23"/>
      <c r="B204" s="131" t="s">
        <v>227</v>
      </c>
      <c r="C204" s="132">
        <v>4934</v>
      </c>
      <c r="D204" s="132">
        <v>6225</v>
      </c>
      <c r="E204" s="132">
        <v>11159</v>
      </c>
      <c r="F204" s="133" t="s">
        <v>228</v>
      </c>
      <c r="G204" s="132">
        <v>4915</v>
      </c>
      <c r="H204" s="132">
        <v>6472</v>
      </c>
      <c r="I204" s="134">
        <v>11387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s="1" customFormat="1" ht="14.25" x14ac:dyDescent="0.2">
      <c r="A205" s="23"/>
      <c r="B205" s="131" t="s">
        <v>229</v>
      </c>
      <c r="C205" s="132">
        <v>4480</v>
      </c>
      <c r="D205" s="132">
        <v>5960</v>
      </c>
      <c r="E205" s="132">
        <v>10440</v>
      </c>
      <c r="F205" s="133" t="s">
        <v>230</v>
      </c>
      <c r="G205" s="132">
        <v>4227</v>
      </c>
      <c r="H205" s="132">
        <v>5709</v>
      </c>
      <c r="I205" s="134">
        <v>9936</v>
      </c>
      <c r="J205" s="102"/>
      <c r="P205" s="19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14.25" x14ac:dyDescent="0.2">
      <c r="A206" s="22"/>
      <c r="B206" s="131" t="s">
        <v>231</v>
      </c>
      <c r="C206" s="132">
        <v>3983</v>
      </c>
      <c r="D206" s="132">
        <v>5263</v>
      </c>
      <c r="E206" s="132">
        <v>9246</v>
      </c>
      <c r="F206" s="133" t="s">
        <v>232</v>
      </c>
      <c r="G206" s="132">
        <v>3670</v>
      </c>
      <c r="H206" s="132">
        <v>4836</v>
      </c>
      <c r="I206" s="134">
        <v>8506</v>
      </c>
      <c r="J206" s="1"/>
      <c r="K206" s="1"/>
      <c r="L206" s="1"/>
      <c r="M206" s="1"/>
      <c r="N206" s="1"/>
      <c r="O206" s="1"/>
      <c r="P206" s="19"/>
    </row>
    <row r="207" spans="1:42" ht="14.25" x14ac:dyDescent="0.2">
      <c r="A207" s="22"/>
      <c r="B207" s="131" t="s">
        <v>233</v>
      </c>
      <c r="C207" s="132">
        <v>3382</v>
      </c>
      <c r="D207" s="132">
        <v>4683</v>
      </c>
      <c r="E207" s="132">
        <v>8065</v>
      </c>
      <c r="F207" s="133" t="s">
        <v>234</v>
      </c>
      <c r="G207" s="132">
        <v>2997</v>
      </c>
      <c r="H207" s="132">
        <v>4135</v>
      </c>
      <c r="I207" s="134">
        <v>7132</v>
      </c>
      <c r="J207" s="19"/>
      <c r="K207" s="19"/>
      <c r="L207" s="19"/>
      <c r="M207" s="1"/>
      <c r="N207" s="1"/>
      <c r="O207" s="1"/>
      <c r="P207" s="19"/>
    </row>
    <row r="208" spans="1:42" s="24" customFormat="1" ht="14.25" x14ac:dyDescent="0.2">
      <c r="A208" s="22"/>
      <c r="B208" s="131" t="s">
        <v>235</v>
      </c>
      <c r="C208" s="132">
        <v>2678</v>
      </c>
      <c r="D208" s="132">
        <v>3675</v>
      </c>
      <c r="E208" s="132">
        <v>6353</v>
      </c>
      <c r="F208" s="133" t="s">
        <v>236</v>
      </c>
      <c r="G208" s="132">
        <v>2632</v>
      </c>
      <c r="H208" s="132">
        <v>3385</v>
      </c>
      <c r="I208" s="134">
        <v>6017</v>
      </c>
      <c r="J208" s="103"/>
      <c r="K208" s="19"/>
      <c r="L208" s="19"/>
      <c r="M208" s="1"/>
      <c r="N208" s="1"/>
      <c r="O208" s="1"/>
      <c r="P208" s="19"/>
    </row>
    <row r="209" spans="1:16" s="24" customFormat="1" ht="14.25" x14ac:dyDescent="0.2">
      <c r="A209" s="22"/>
      <c r="B209" s="131" t="s">
        <v>237</v>
      </c>
      <c r="C209" s="132">
        <v>2212</v>
      </c>
      <c r="D209" s="132">
        <v>3021</v>
      </c>
      <c r="E209" s="132">
        <v>5233</v>
      </c>
      <c r="F209" s="133" t="s">
        <v>238</v>
      </c>
      <c r="G209" s="132">
        <v>2074</v>
      </c>
      <c r="H209" s="132">
        <v>2850</v>
      </c>
      <c r="I209" s="134">
        <v>4924</v>
      </c>
      <c r="J209" s="19"/>
      <c r="K209" s="19"/>
      <c r="L209" s="19"/>
      <c r="M209" s="19"/>
      <c r="N209" s="19"/>
      <c r="O209" s="19"/>
      <c r="P209" s="19"/>
    </row>
    <row r="210" spans="1:16" s="24" customFormat="1" ht="14.25" x14ac:dyDescent="0.2">
      <c r="A210" s="22"/>
      <c r="B210" s="131" t="s">
        <v>239</v>
      </c>
      <c r="C210" s="132">
        <v>1975</v>
      </c>
      <c r="D210" s="132">
        <v>2722</v>
      </c>
      <c r="E210" s="132">
        <v>4697</v>
      </c>
      <c r="F210" s="133" t="s">
        <v>240</v>
      </c>
      <c r="G210" s="132">
        <v>1823</v>
      </c>
      <c r="H210" s="132">
        <v>2521</v>
      </c>
      <c r="I210" s="134">
        <v>4344</v>
      </c>
      <c r="J210" s="103"/>
      <c r="K210" s="19"/>
      <c r="L210" s="19"/>
      <c r="M210" s="19"/>
      <c r="N210" s="19"/>
      <c r="O210" s="19"/>
      <c r="P210" s="19"/>
    </row>
    <row r="211" spans="1:16" s="24" customFormat="1" ht="14.25" x14ac:dyDescent="0.2">
      <c r="A211" s="22"/>
      <c r="B211" s="131" t="s">
        <v>241</v>
      </c>
      <c r="C211" s="132">
        <v>1759</v>
      </c>
      <c r="D211" s="132">
        <v>2513</v>
      </c>
      <c r="E211" s="132">
        <v>4272</v>
      </c>
      <c r="F211" s="133" t="s">
        <v>242</v>
      </c>
      <c r="G211" s="132">
        <v>1394</v>
      </c>
      <c r="H211" s="132">
        <v>2045</v>
      </c>
      <c r="I211" s="134">
        <v>3439</v>
      </c>
      <c r="J211" s="19"/>
      <c r="K211" s="19"/>
      <c r="L211" s="19"/>
      <c r="M211" s="19"/>
      <c r="N211" s="19"/>
      <c r="O211" s="19"/>
      <c r="P211" s="19"/>
    </row>
    <row r="212" spans="1:16" s="24" customFormat="1" ht="14.25" x14ac:dyDescent="0.2">
      <c r="A212" s="22"/>
      <c r="B212" s="131" t="s">
        <v>243</v>
      </c>
      <c r="C212" s="132">
        <v>1414</v>
      </c>
      <c r="D212" s="132">
        <v>2093</v>
      </c>
      <c r="E212" s="132">
        <v>3507</v>
      </c>
      <c r="F212" s="133" t="s">
        <v>244</v>
      </c>
      <c r="G212" s="135">
        <v>1343</v>
      </c>
      <c r="H212" s="132">
        <v>1892</v>
      </c>
      <c r="I212" s="134">
        <v>3235</v>
      </c>
      <c r="J212" s="19"/>
      <c r="K212" s="19"/>
      <c r="L212" s="19"/>
      <c r="M212" s="19"/>
      <c r="N212" s="19"/>
      <c r="O212" s="19"/>
      <c r="P212" s="19"/>
    </row>
    <row r="213" spans="1:16" s="24" customFormat="1" ht="14.25" x14ac:dyDescent="0.2">
      <c r="A213" s="22"/>
      <c r="B213" s="131" t="s">
        <v>245</v>
      </c>
      <c r="C213" s="132">
        <v>1185</v>
      </c>
      <c r="D213" s="132">
        <v>1712</v>
      </c>
      <c r="E213" s="132">
        <v>2897</v>
      </c>
      <c r="F213" s="133" t="s">
        <v>246</v>
      </c>
      <c r="G213" s="135">
        <v>1062</v>
      </c>
      <c r="H213" s="132">
        <v>1592</v>
      </c>
      <c r="I213" s="134">
        <v>2654</v>
      </c>
      <c r="J213" s="103"/>
      <c r="K213" s="19"/>
      <c r="L213" s="19"/>
      <c r="M213" s="19"/>
      <c r="N213" s="19"/>
      <c r="O213" s="19"/>
      <c r="P213" s="19"/>
    </row>
    <row r="214" spans="1:16" s="24" customFormat="1" ht="14.25" x14ac:dyDescent="0.2">
      <c r="A214" s="22"/>
      <c r="B214" s="131" t="s">
        <v>247</v>
      </c>
      <c r="C214" s="132">
        <v>875</v>
      </c>
      <c r="D214" s="132">
        <v>1393</v>
      </c>
      <c r="E214" s="132">
        <v>2268</v>
      </c>
      <c r="F214" s="133" t="s">
        <v>248</v>
      </c>
      <c r="G214" s="135">
        <v>760</v>
      </c>
      <c r="H214" s="135">
        <v>1206</v>
      </c>
      <c r="I214" s="134">
        <v>1966</v>
      </c>
      <c r="J214" s="19"/>
      <c r="K214" s="19"/>
      <c r="L214" s="19"/>
      <c r="M214" s="19"/>
      <c r="N214" s="19"/>
      <c r="O214" s="19"/>
      <c r="P214" s="19"/>
    </row>
    <row r="215" spans="1:16" s="24" customFormat="1" ht="14.25" x14ac:dyDescent="0.2">
      <c r="A215" s="22"/>
      <c r="B215" s="131" t="s">
        <v>249</v>
      </c>
      <c r="C215" s="132">
        <v>692</v>
      </c>
      <c r="D215" s="132">
        <v>1109</v>
      </c>
      <c r="E215" s="132">
        <v>1801</v>
      </c>
      <c r="F215" s="133" t="s">
        <v>250</v>
      </c>
      <c r="G215" s="135">
        <v>602</v>
      </c>
      <c r="H215" s="135">
        <v>910</v>
      </c>
      <c r="I215" s="136">
        <v>1512</v>
      </c>
      <c r="J215" s="19"/>
      <c r="K215" s="19"/>
      <c r="L215" s="19"/>
      <c r="M215" s="19"/>
      <c r="N215" s="19"/>
      <c r="O215" s="19"/>
      <c r="P215" s="19"/>
    </row>
    <row r="216" spans="1:16" s="24" customFormat="1" ht="14.25" x14ac:dyDescent="0.2">
      <c r="A216" s="22"/>
      <c r="B216" s="131" t="s">
        <v>251</v>
      </c>
      <c r="C216" s="132">
        <v>459</v>
      </c>
      <c r="D216" s="132">
        <v>780</v>
      </c>
      <c r="E216" s="132">
        <v>1239</v>
      </c>
      <c r="F216" s="133" t="s">
        <v>252</v>
      </c>
      <c r="G216" s="135">
        <v>414</v>
      </c>
      <c r="H216" s="135">
        <v>633</v>
      </c>
      <c r="I216" s="136">
        <v>1047</v>
      </c>
      <c r="J216" s="19"/>
      <c r="K216" s="19"/>
      <c r="L216" s="19"/>
      <c r="M216" s="19"/>
      <c r="N216" s="19"/>
      <c r="O216" s="19"/>
      <c r="P216" s="19"/>
    </row>
    <row r="217" spans="1:16" s="24" customFormat="1" ht="14.25" x14ac:dyDescent="0.2">
      <c r="A217" s="22"/>
      <c r="B217" s="131" t="s">
        <v>253</v>
      </c>
      <c r="C217" s="132">
        <v>361</v>
      </c>
      <c r="D217" s="132">
        <v>542</v>
      </c>
      <c r="E217" s="132">
        <v>903</v>
      </c>
      <c r="F217" s="133" t="s">
        <v>254</v>
      </c>
      <c r="G217" s="135">
        <v>301</v>
      </c>
      <c r="H217" s="135">
        <v>455</v>
      </c>
      <c r="I217" s="136">
        <v>756</v>
      </c>
      <c r="J217" s="19"/>
      <c r="K217" s="19"/>
      <c r="L217" s="19"/>
      <c r="M217" s="19"/>
      <c r="N217" s="19"/>
      <c r="O217" s="19"/>
      <c r="P217" s="19"/>
    </row>
    <row r="218" spans="1:16" s="24" customFormat="1" ht="14.25" x14ac:dyDescent="0.2">
      <c r="A218" s="22"/>
      <c r="B218" s="131" t="s">
        <v>255</v>
      </c>
      <c r="C218" s="132">
        <v>265</v>
      </c>
      <c r="D218" s="132">
        <v>355</v>
      </c>
      <c r="E218" s="132">
        <v>620</v>
      </c>
      <c r="F218" s="133" t="s">
        <v>256</v>
      </c>
      <c r="G218" s="135">
        <v>187</v>
      </c>
      <c r="H218" s="135">
        <v>266</v>
      </c>
      <c r="I218" s="136">
        <v>453</v>
      </c>
      <c r="J218" s="19"/>
      <c r="K218" s="19"/>
      <c r="L218" s="19"/>
      <c r="M218" s="19"/>
      <c r="N218" s="19"/>
      <c r="O218" s="19"/>
      <c r="P218" s="19"/>
    </row>
    <row r="219" spans="1:16" s="24" customFormat="1" ht="14.25" x14ac:dyDescent="0.2">
      <c r="A219" s="22"/>
      <c r="B219" s="131" t="s">
        <v>257</v>
      </c>
      <c r="C219" s="132">
        <v>166</v>
      </c>
      <c r="D219" s="132">
        <v>235</v>
      </c>
      <c r="E219" s="132">
        <v>401</v>
      </c>
      <c r="F219" s="133" t="s">
        <v>258</v>
      </c>
      <c r="G219" s="135">
        <v>147</v>
      </c>
      <c r="H219" s="135">
        <v>171</v>
      </c>
      <c r="I219" s="136">
        <v>318</v>
      </c>
      <c r="J219" s="19"/>
      <c r="K219" s="19"/>
      <c r="L219" s="19"/>
      <c r="M219" s="19"/>
      <c r="N219" s="19"/>
      <c r="O219" s="19"/>
      <c r="P219" s="19"/>
    </row>
    <row r="220" spans="1:16" s="24" customFormat="1" ht="14.25" x14ac:dyDescent="0.2">
      <c r="A220" s="22"/>
      <c r="B220" s="131" t="s">
        <v>259</v>
      </c>
      <c r="C220" s="132">
        <v>131</v>
      </c>
      <c r="D220" s="132">
        <v>155</v>
      </c>
      <c r="E220" s="132">
        <v>286</v>
      </c>
      <c r="F220" s="133" t="s">
        <v>260</v>
      </c>
      <c r="G220" s="135">
        <v>115</v>
      </c>
      <c r="H220" s="135">
        <v>108</v>
      </c>
      <c r="I220" s="136">
        <v>223</v>
      </c>
      <c r="J220" s="19"/>
      <c r="K220" s="19"/>
      <c r="L220" s="19"/>
      <c r="M220" s="19"/>
      <c r="N220" s="19"/>
      <c r="O220" s="19"/>
      <c r="P220" s="19"/>
    </row>
    <row r="221" spans="1:16" s="24" customFormat="1" ht="26.25" thickBot="1" x14ac:dyDescent="0.25">
      <c r="A221" s="22"/>
      <c r="B221" s="137" t="s">
        <v>261</v>
      </c>
      <c r="C221" s="132">
        <v>106</v>
      </c>
      <c r="D221" s="132">
        <v>96</v>
      </c>
      <c r="E221" s="132">
        <v>202</v>
      </c>
      <c r="F221" s="139" t="s">
        <v>262</v>
      </c>
      <c r="G221" s="138">
        <v>460</v>
      </c>
      <c r="H221" s="138">
        <v>331</v>
      </c>
      <c r="I221" s="140">
        <v>791</v>
      </c>
      <c r="J221" s="19"/>
      <c r="K221" s="19"/>
      <c r="L221" s="19"/>
      <c r="M221" s="19"/>
      <c r="N221" s="19"/>
      <c r="O221" s="19"/>
      <c r="P221" s="19"/>
    </row>
    <row r="222" spans="1:16" s="24" customFormat="1" ht="14.25" x14ac:dyDescent="0.2">
      <c r="A222" s="22"/>
      <c r="B222" s="21"/>
      <c r="C222" s="108">
        <f t="shared" ref="C222:D222" si="27">SUM(C171:C221)</f>
        <v>387811</v>
      </c>
      <c r="D222" s="115">
        <f t="shared" si="27"/>
        <v>406740</v>
      </c>
      <c r="E222" s="111">
        <f>SUM(E171:E221)</f>
        <v>794551</v>
      </c>
      <c r="F222" s="19"/>
      <c r="G222" s="108">
        <f t="shared" ref="G222:H222" si="28">SUM(G171:G221)</f>
        <v>384652</v>
      </c>
      <c r="H222" s="115">
        <f t="shared" si="28"/>
        <v>404469</v>
      </c>
      <c r="I222" s="111">
        <f>SUM(I171:I221)</f>
        <v>789121</v>
      </c>
      <c r="J222" s="19"/>
      <c r="K222" s="19"/>
      <c r="L222" s="19"/>
      <c r="M222" s="19"/>
      <c r="N222" s="19"/>
      <c r="O222" s="19"/>
      <c r="P222" s="19"/>
    </row>
    <row r="223" spans="1:16" s="24" customFormat="1" ht="14.25" x14ac:dyDescent="0.2">
      <c r="A223" s="22"/>
      <c r="B223" s="21"/>
      <c r="C223" s="117"/>
      <c r="D223" s="116"/>
      <c r="E223" s="112"/>
      <c r="F223" s="112"/>
      <c r="G223" s="111">
        <f>E222+I222</f>
        <v>1583672</v>
      </c>
      <c r="H223" s="112"/>
      <c r="I223" s="113"/>
      <c r="J223" s="19"/>
      <c r="K223" s="19"/>
      <c r="L223" s="19"/>
      <c r="M223" s="19"/>
      <c r="N223" s="19"/>
      <c r="O223" s="19"/>
      <c r="P223" s="19"/>
    </row>
    <row r="224" spans="1:16" s="24" customFormat="1" ht="14.25" x14ac:dyDescent="0.2">
      <c r="A224" s="22"/>
      <c r="B224" s="21"/>
      <c r="C224" s="117"/>
      <c r="D224" s="116"/>
      <c r="E224" s="116"/>
      <c r="F224" s="115">
        <f>D222+H222</f>
        <v>811209</v>
      </c>
      <c r="G224" s="116"/>
      <c r="H224" s="116"/>
      <c r="I224" s="19"/>
      <c r="J224" s="19"/>
      <c r="K224" s="19"/>
      <c r="L224" s="19"/>
      <c r="M224" s="19"/>
      <c r="N224" s="19"/>
      <c r="O224" s="19"/>
      <c r="P224" s="19"/>
    </row>
    <row r="225" spans="1:16" s="24" customFormat="1" ht="14.25" x14ac:dyDescent="0.2">
      <c r="A225" s="22"/>
      <c r="C225" s="117"/>
      <c r="D225" s="117"/>
      <c r="E225" s="108">
        <f>C222+G222</f>
        <v>772463</v>
      </c>
      <c r="F225" s="117"/>
      <c r="G225" s="117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s="24" customFormat="1" ht="14.25" x14ac:dyDescent="0.2">
      <c r="A226" s="2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s="24" customFormat="1" ht="14.25" x14ac:dyDescent="0.2">
      <c r="A227" s="22"/>
      <c r="B227" s="144" t="s">
        <v>266</v>
      </c>
      <c r="C227" s="14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s="24" customFormat="1" ht="14.25" x14ac:dyDescent="0.2">
      <c r="A228" s="22"/>
      <c r="B228" s="144" t="s">
        <v>267</v>
      </c>
      <c r="C228" s="14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s="24" customFormat="1" ht="14.25" x14ac:dyDescent="0.2">
      <c r="A229" s="22"/>
      <c r="B229" s="144" t="s">
        <v>306</v>
      </c>
      <c r="C229" s="14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s="24" customFormat="1" ht="14.25" x14ac:dyDescent="0.2">
      <c r="A230" s="22"/>
      <c r="B230" s="144" t="s">
        <v>316</v>
      </c>
      <c r="C230" s="14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s="24" customFormat="1" ht="14.25" x14ac:dyDescent="0.2">
      <c r="A231" s="22"/>
      <c r="B231" s="144" t="s">
        <v>309</v>
      </c>
      <c r="C231" s="14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s="24" customFormat="1" ht="14.25" x14ac:dyDescent="0.2">
      <c r="A232" s="22"/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s="119" customFormat="1" ht="20.25" x14ac:dyDescent="0.3">
      <c r="A233" s="118"/>
      <c r="B233" s="146" t="s">
        <v>315</v>
      </c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customFormat="1" ht="20.25" x14ac:dyDescent="0.3">
      <c r="A234" s="19"/>
      <c r="B234" s="1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s="24" customFormat="1" ht="14.25" x14ac:dyDescent="0.2">
      <c r="A235" s="22"/>
      <c r="B235" s="125" t="s">
        <v>276</v>
      </c>
      <c r="C235" s="126" t="s">
        <v>272</v>
      </c>
      <c r="D235" s="126" t="s">
        <v>273</v>
      </c>
      <c r="E235" s="126" t="s">
        <v>159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s="24" customFormat="1" ht="14.25" x14ac:dyDescent="0.2">
      <c r="A236" s="22"/>
      <c r="B236" s="127" t="s">
        <v>277</v>
      </c>
      <c r="C236" s="128">
        <v>1</v>
      </c>
      <c r="D236" s="128">
        <v>2</v>
      </c>
      <c r="E236" s="128" t="s">
        <v>274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s="24" customFormat="1" ht="14.25" x14ac:dyDescent="0.2">
      <c r="A237" s="22"/>
      <c r="B237" s="121" t="s">
        <v>63</v>
      </c>
      <c r="C237" s="141">
        <v>43</v>
      </c>
      <c r="D237" s="141">
        <v>47</v>
      </c>
      <c r="E237" s="129">
        <f>SUM(C237:D237)</f>
        <v>90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s="24" customFormat="1" ht="14.25" x14ac:dyDescent="0.2">
      <c r="A238" s="22"/>
      <c r="B238" s="121" t="s">
        <v>4</v>
      </c>
      <c r="C238" s="141">
        <v>10</v>
      </c>
      <c r="D238" s="141">
        <v>6</v>
      </c>
      <c r="E238" s="129">
        <f t="shared" ref="E238:E258" si="29">SUM(C238:D238)</f>
        <v>16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s="24" customFormat="1" ht="14.25" x14ac:dyDescent="0.2">
      <c r="A239" s="22"/>
      <c r="B239" s="121" t="s">
        <v>5</v>
      </c>
      <c r="C239" s="141">
        <v>13</v>
      </c>
      <c r="D239" s="141">
        <v>9</v>
      </c>
      <c r="E239" s="129">
        <f t="shared" si="29"/>
        <v>22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s="24" customFormat="1" ht="14.25" x14ac:dyDescent="0.2">
      <c r="A240" s="22"/>
      <c r="B240" s="121" t="s">
        <v>6</v>
      </c>
      <c r="C240" s="141">
        <v>20</v>
      </c>
      <c r="D240" s="141">
        <v>5</v>
      </c>
      <c r="E240" s="129">
        <f t="shared" si="29"/>
        <v>25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s="24" customFormat="1" ht="14.25" x14ac:dyDescent="0.2">
      <c r="A241" s="22"/>
      <c r="B241" s="121" t="s">
        <v>7</v>
      </c>
      <c r="C241" s="141">
        <v>45</v>
      </c>
      <c r="D241" s="141">
        <v>14</v>
      </c>
      <c r="E241" s="129">
        <f t="shared" si="29"/>
        <v>59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s="24" customFormat="1" ht="14.25" x14ac:dyDescent="0.2">
      <c r="A242" s="22"/>
      <c r="B242" s="121" t="s">
        <v>8</v>
      </c>
      <c r="C242" s="141">
        <v>86</v>
      </c>
      <c r="D242" s="141">
        <v>30</v>
      </c>
      <c r="E242" s="129">
        <f t="shared" si="29"/>
        <v>116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s="24" customFormat="1" ht="14.25" x14ac:dyDescent="0.2">
      <c r="A243" s="22"/>
      <c r="B243" s="121" t="s">
        <v>9</v>
      </c>
      <c r="C243" s="141">
        <v>96</v>
      </c>
      <c r="D243" s="141">
        <v>49</v>
      </c>
      <c r="E243" s="129">
        <f t="shared" si="29"/>
        <v>145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s="24" customFormat="1" ht="14.25" x14ac:dyDescent="0.2">
      <c r="A244" s="22"/>
      <c r="B244" s="121" t="s">
        <v>10</v>
      </c>
      <c r="C244" s="141">
        <v>111</v>
      </c>
      <c r="D244" s="141">
        <v>47</v>
      </c>
      <c r="E244" s="129">
        <f t="shared" si="29"/>
        <v>158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s="24" customFormat="1" ht="14.25" x14ac:dyDescent="0.2">
      <c r="A245" s="22"/>
      <c r="B245" s="121" t="s">
        <v>11</v>
      </c>
      <c r="C245" s="141">
        <v>174</v>
      </c>
      <c r="D245" s="141">
        <v>79</v>
      </c>
      <c r="E245" s="129">
        <f t="shared" si="29"/>
        <v>253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s="24" customFormat="1" ht="14.25" x14ac:dyDescent="0.2">
      <c r="A246" s="22"/>
      <c r="B246" s="121" t="s">
        <v>12</v>
      </c>
      <c r="C246" s="141">
        <v>291</v>
      </c>
      <c r="D246" s="141">
        <v>126</v>
      </c>
      <c r="E246" s="129">
        <f t="shared" si="29"/>
        <v>417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s="24" customFormat="1" ht="14.25" x14ac:dyDescent="0.2">
      <c r="A247" s="22"/>
      <c r="B247" s="121" t="s">
        <v>13</v>
      </c>
      <c r="C247" s="141">
        <v>391</v>
      </c>
      <c r="D247" s="141">
        <v>184</v>
      </c>
      <c r="E247" s="129">
        <f t="shared" si="29"/>
        <v>575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s="24" customFormat="1" ht="14.25" x14ac:dyDescent="0.2">
      <c r="A248" s="22"/>
      <c r="B248" s="121" t="s">
        <v>14</v>
      </c>
      <c r="C248" s="141">
        <v>474</v>
      </c>
      <c r="D248" s="141">
        <v>255</v>
      </c>
      <c r="E248" s="129">
        <f t="shared" si="29"/>
        <v>729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s="24" customFormat="1" ht="14.25" x14ac:dyDescent="0.2">
      <c r="A249" s="22"/>
      <c r="B249" s="121" t="s">
        <v>15</v>
      </c>
      <c r="C249" s="141">
        <v>596</v>
      </c>
      <c r="D249" s="141">
        <v>340</v>
      </c>
      <c r="E249" s="129">
        <f t="shared" si="29"/>
        <v>936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s="24" customFormat="1" ht="14.25" x14ac:dyDescent="0.2">
      <c r="A250" s="22"/>
      <c r="B250" s="121" t="s">
        <v>16</v>
      </c>
      <c r="C250" s="141">
        <v>626</v>
      </c>
      <c r="D250" s="141">
        <v>363</v>
      </c>
      <c r="E250" s="129">
        <f t="shared" si="29"/>
        <v>989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s="24" customFormat="1" ht="14.25" x14ac:dyDescent="0.2">
      <c r="A251" s="22"/>
      <c r="B251" s="121" t="s">
        <v>17</v>
      </c>
      <c r="C251" s="141">
        <v>588</v>
      </c>
      <c r="D251" s="141">
        <v>451</v>
      </c>
      <c r="E251" s="129">
        <f t="shared" si="29"/>
        <v>1039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24" customFormat="1" ht="14.25" x14ac:dyDescent="0.2">
      <c r="A252" s="22"/>
      <c r="B252" s="121" t="s">
        <v>18</v>
      </c>
      <c r="C252" s="141">
        <v>566</v>
      </c>
      <c r="D252" s="141">
        <v>434</v>
      </c>
      <c r="E252" s="129">
        <f t="shared" si="29"/>
        <v>1000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24" customFormat="1" ht="14.25" x14ac:dyDescent="0.2">
      <c r="A253" s="22"/>
      <c r="B253" s="121" t="s">
        <v>19</v>
      </c>
      <c r="C253" s="141">
        <v>557</v>
      </c>
      <c r="D253" s="141">
        <v>513</v>
      </c>
      <c r="E253" s="129">
        <f t="shared" si="29"/>
        <v>1070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24" customFormat="1" ht="14.25" x14ac:dyDescent="0.2">
      <c r="A254" s="22"/>
      <c r="B254" s="121" t="s">
        <v>20</v>
      </c>
      <c r="C254" s="141">
        <v>567</v>
      </c>
      <c r="D254" s="141">
        <v>573</v>
      </c>
      <c r="E254" s="129">
        <f t="shared" si="29"/>
        <v>1140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24" customFormat="1" ht="14.25" x14ac:dyDescent="0.2">
      <c r="A255" s="22"/>
      <c r="B255" s="121" t="s">
        <v>21</v>
      </c>
      <c r="C255" s="141">
        <v>362</v>
      </c>
      <c r="D255" s="141">
        <v>528</v>
      </c>
      <c r="E255" s="129">
        <f t="shared" si="29"/>
        <v>890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24" customFormat="1" ht="14.25" x14ac:dyDescent="0.2">
      <c r="A256" s="22"/>
      <c r="B256" s="122" t="s">
        <v>22</v>
      </c>
      <c r="C256" s="141">
        <v>181</v>
      </c>
      <c r="D256" s="141">
        <v>349</v>
      </c>
      <c r="E256" s="129">
        <f t="shared" si="29"/>
        <v>530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24" customFormat="1" ht="14.25" x14ac:dyDescent="0.2">
      <c r="A257" s="22"/>
      <c r="B257" s="122" t="s">
        <v>23</v>
      </c>
      <c r="C257" s="141">
        <v>49</v>
      </c>
      <c r="D257" s="141">
        <v>130</v>
      </c>
      <c r="E257" s="129">
        <f t="shared" si="29"/>
        <v>179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s="24" customFormat="1" ht="14.25" x14ac:dyDescent="0.2">
      <c r="A258" s="22"/>
      <c r="B258" s="122" t="s">
        <v>3</v>
      </c>
      <c r="C258" s="141">
        <v>10</v>
      </c>
      <c r="D258" s="141">
        <v>36</v>
      </c>
      <c r="E258" s="129">
        <f t="shared" si="29"/>
        <v>46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s="24" customFormat="1" ht="15" x14ac:dyDescent="0.25">
      <c r="A259" s="22"/>
      <c r="B259" s="123" t="s">
        <v>159</v>
      </c>
      <c r="C259" s="124">
        <f>SUM(C237:C258)</f>
        <v>5856</v>
      </c>
      <c r="D259" s="124">
        <f t="shared" ref="D259:E259" si="30">SUM(D237:D258)</f>
        <v>4568</v>
      </c>
      <c r="E259" s="124">
        <f t="shared" si="30"/>
        <v>10424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s="24" customFormat="1" ht="14.25" x14ac:dyDescent="0.2">
      <c r="A260" s="22"/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s="24" customFormat="1" ht="14.25" x14ac:dyDescent="0.2">
      <c r="A261" s="22"/>
      <c r="B261" s="142" t="s">
        <v>278</v>
      </c>
      <c r="C261" s="14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s="24" customFormat="1" ht="14.25" x14ac:dyDescent="0.2">
      <c r="A262" s="22"/>
      <c r="B262" s="142" t="s">
        <v>305</v>
      </c>
      <c r="C262" s="14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s="24" customFormat="1" ht="14.25" x14ac:dyDescent="0.2">
      <c r="A263" s="22"/>
      <c r="B263" s="142" t="s">
        <v>280</v>
      </c>
      <c r="C263" s="14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s="24" customFormat="1" ht="14.25" x14ac:dyDescent="0.2">
      <c r="A264" s="22"/>
      <c r="B264" s="142" t="s">
        <v>312</v>
      </c>
      <c r="C264" s="1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s="24" customFormat="1" ht="14.25" x14ac:dyDescent="0.2">
      <c r="A265" s="22"/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s="24" customFormat="1" ht="14.25" x14ac:dyDescent="0.2">
      <c r="A266" s="22"/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s="24" customFormat="1" ht="14.25" x14ac:dyDescent="0.2">
      <c r="A267" s="22"/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s="24" customFormat="1" ht="14.25" x14ac:dyDescent="0.2">
      <c r="A268" s="22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s="24" customFormat="1" ht="14.25" x14ac:dyDescent="0.2">
      <c r="A269" s="22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s="24" customFormat="1" ht="14.25" x14ac:dyDescent="0.2">
      <c r="A270" s="22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s="24" customFormat="1" ht="14.25" x14ac:dyDescent="0.2">
      <c r="A271" s="22"/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s="24" customFormat="1" ht="14.25" x14ac:dyDescent="0.2">
      <c r="A272" s="22"/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s="24" customFormat="1" ht="14.25" x14ac:dyDescent="0.2">
      <c r="A273" s="22"/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s="24" customFormat="1" ht="14.25" x14ac:dyDescent="0.2">
      <c r="A274" s="22"/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s="24" customFormat="1" ht="14.25" x14ac:dyDescent="0.2">
      <c r="A275" s="22"/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s="24" customFormat="1" ht="14.25" x14ac:dyDescent="0.2">
      <c r="A276" s="22"/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s="24" customFormat="1" ht="14.25" x14ac:dyDescent="0.2">
      <c r="A277" s="22"/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s="24" customFormat="1" ht="14.25" x14ac:dyDescent="0.2">
      <c r="A278" s="22"/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s="24" customFormat="1" ht="14.25" x14ac:dyDescent="0.2">
      <c r="A279" s="22"/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/>
    </row>
    <row r="280" spans="1:16" s="24" customFormat="1" ht="14.25" x14ac:dyDescent="0.2">
      <c r="B280"/>
      <c r="C280"/>
      <c r="D280"/>
      <c r="E280"/>
      <c r="F280"/>
      <c r="G280"/>
      <c r="H280" s="19"/>
      <c r="I280" s="19"/>
      <c r="J280" s="19"/>
      <c r="K280" s="19"/>
      <c r="L280" s="19"/>
      <c r="M280" s="19"/>
      <c r="N280" s="19"/>
      <c r="O280" s="19"/>
      <c r="P280"/>
    </row>
    <row r="281" spans="1:16" s="24" customFormat="1" ht="14.25" x14ac:dyDescent="0.2">
      <c r="B281"/>
      <c r="C281"/>
      <c r="D281"/>
      <c r="E281"/>
      <c r="F281"/>
      <c r="G281"/>
      <c r="H281"/>
      <c r="I281"/>
      <c r="J281"/>
      <c r="K281"/>
      <c r="L281"/>
      <c r="M281" s="19"/>
      <c r="N281" s="19"/>
      <c r="O281" s="19"/>
      <c r="P281"/>
    </row>
    <row r="282" spans="1:16" s="24" customFormat="1" ht="14.25" x14ac:dyDescent="0.2">
      <c r="B282"/>
      <c r="C282"/>
      <c r="D282"/>
      <c r="E282"/>
      <c r="F282"/>
      <c r="G282"/>
      <c r="H282"/>
      <c r="I282"/>
      <c r="J282"/>
      <c r="K282"/>
      <c r="L282"/>
      <c r="M282" s="19"/>
      <c r="N282" s="19"/>
      <c r="O282" s="19"/>
      <c r="P282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3DCB-BD5A-43A7-B55B-0F84E417C062}">
  <dimension ref="A1:AP282"/>
  <sheetViews>
    <sheetView showGridLines="0" topLeftCell="A14" workbookViewId="0">
      <selection activeCell="B169" sqref="B169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9.14062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24" customFormat="1" ht="2.4500000000000002" customHeight="1" x14ac:dyDescent="0.2">
      <c r="A27" s="22"/>
      <c r="B27" s="37"/>
      <c r="C27" s="38"/>
      <c r="D27" s="38"/>
      <c r="E27" s="38"/>
      <c r="F27" s="38"/>
      <c r="G27" s="38"/>
      <c r="H27" s="38"/>
      <c r="I27" s="38"/>
      <c r="J27" s="38"/>
      <c r="K27" s="21"/>
      <c r="L27" s="21"/>
      <c r="M27" s="21"/>
      <c r="N27" s="21"/>
      <c r="O27" s="21"/>
      <c r="P27" s="21"/>
    </row>
    <row r="28" spans="1:42" s="24" customFormat="1" ht="15" x14ac:dyDescent="0.25">
      <c r="A28" s="22"/>
      <c r="B28" s="109" t="s">
        <v>263</v>
      </c>
      <c r="C28" s="110"/>
      <c r="D28" s="110"/>
      <c r="E28" s="110"/>
      <c r="F28" s="38"/>
      <c r="G28" s="38"/>
      <c r="H28" s="38"/>
      <c r="I28" s="38"/>
      <c r="J28" s="38"/>
      <c r="K28" s="21"/>
      <c r="L28" s="21"/>
      <c r="M28" s="21"/>
      <c r="N28" s="21"/>
      <c r="O28" s="21"/>
      <c r="P28" s="21"/>
    </row>
    <row r="29" spans="1:42" s="24" customFormat="1" ht="3.4" customHeight="1" x14ac:dyDescent="0.2">
      <c r="A29" s="22"/>
      <c r="B29" s="37"/>
      <c r="C29" s="38"/>
      <c r="D29" s="38"/>
      <c r="E29" s="38"/>
      <c r="F29" s="38"/>
      <c r="G29" s="38"/>
      <c r="H29" s="38"/>
      <c r="I29" s="38"/>
      <c r="J29" s="38"/>
      <c r="K29" s="21"/>
      <c r="L29" s="21"/>
      <c r="M29" s="21"/>
      <c r="N29" s="21"/>
      <c r="O29" s="21"/>
      <c r="P29" s="21"/>
    </row>
    <row r="30" spans="1:42" s="1" customFormat="1" x14ac:dyDescent="0.2">
      <c r="A30" s="23"/>
      <c r="B30" s="47"/>
      <c r="C30" s="47" t="s">
        <v>40</v>
      </c>
      <c r="D30" s="47" t="s">
        <v>41</v>
      </c>
      <c r="E30" s="47" t="s">
        <v>42</v>
      </c>
      <c r="F30" s="47" t="s">
        <v>43</v>
      </c>
      <c r="G30" s="47" t="s">
        <v>44</v>
      </c>
      <c r="H30" s="47" t="s">
        <v>112</v>
      </c>
      <c r="I30" s="47" t="s">
        <v>45</v>
      </c>
      <c r="J30" s="47" t="s">
        <v>46</v>
      </c>
      <c r="K30" s="47" t="s">
        <v>47</v>
      </c>
      <c r="L30" s="47" t="s">
        <v>48</v>
      </c>
      <c r="M30" s="47" t="s">
        <v>49</v>
      </c>
      <c r="N30" s="47" t="s">
        <v>50</v>
      </c>
      <c r="O30" s="47" t="s">
        <v>51</v>
      </c>
      <c r="P30" s="47" t="s">
        <v>52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ht="14.25" x14ac:dyDescent="0.25">
      <c r="A31" s="23"/>
      <c r="B31" s="73">
        <v>1</v>
      </c>
      <c r="C31" s="73" t="s">
        <v>24</v>
      </c>
      <c r="D31" s="74" t="s">
        <v>0</v>
      </c>
      <c r="E31" s="74" t="s">
        <v>1</v>
      </c>
      <c r="F31" s="75" t="s">
        <v>53</v>
      </c>
      <c r="G31" s="75" t="s">
        <v>54</v>
      </c>
      <c r="H31" s="75" t="s">
        <v>55</v>
      </c>
      <c r="I31" s="74" t="s">
        <v>2</v>
      </c>
      <c r="J31" s="75" t="s">
        <v>56</v>
      </c>
      <c r="K31" s="75" t="s">
        <v>57</v>
      </c>
      <c r="L31" s="74" t="s">
        <v>58</v>
      </c>
      <c r="M31" s="75" t="s">
        <v>59</v>
      </c>
      <c r="N31" s="75" t="s">
        <v>60</v>
      </c>
      <c r="O31" s="74" t="s">
        <v>61</v>
      </c>
      <c r="P31" s="74" t="s">
        <v>62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46" customFormat="1" ht="31.5" x14ac:dyDescent="0.2">
      <c r="A32" s="45"/>
      <c r="B32" s="76"/>
      <c r="C32" s="76"/>
      <c r="D32" s="76"/>
      <c r="E32" s="76"/>
      <c r="F32" s="76" t="s">
        <v>141</v>
      </c>
      <c r="G32" s="76" t="s">
        <v>143</v>
      </c>
      <c r="H32" s="76" t="s">
        <v>142</v>
      </c>
      <c r="I32" s="76" t="s">
        <v>148</v>
      </c>
      <c r="J32" s="76" t="s">
        <v>140</v>
      </c>
      <c r="K32" s="76" t="s">
        <v>149</v>
      </c>
      <c r="L32" s="76" t="s">
        <v>145</v>
      </c>
      <c r="M32" s="76" t="s">
        <v>144</v>
      </c>
      <c r="N32" s="76" t="s">
        <v>146</v>
      </c>
      <c r="O32" s="76" t="s">
        <v>147</v>
      </c>
      <c r="P32" s="76" t="s">
        <v>25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s="5" customFormat="1" ht="12" x14ac:dyDescent="0.2">
      <c r="A33" s="26"/>
      <c r="B33" s="48">
        <v>2</v>
      </c>
      <c r="C33" s="49" t="s">
        <v>63</v>
      </c>
      <c r="D33" s="48">
        <v>0</v>
      </c>
      <c r="E33" s="48">
        <v>1</v>
      </c>
      <c r="F33" s="114">
        <f>E171</f>
        <v>14204</v>
      </c>
      <c r="G33" s="130">
        <f>E237</f>
        <v>68</v>
      </c>
      <c r="H33" s="50">
        <f t="shared" ref="H33:H54" si="0">+G33/F33</f>
        <v>4.7873838355392846E-3</v>
      </c>
      <c r="I33" s="51">
        <v>0.1</v>
      </c>
      <c r="J33" s="50">
        <f t="shared" ref="J33:J54" si="1">+(E33*H33)/(1+E33*(1-I33)*H33)</f>
        <v>4.7668451896923977E-3</v>
      </c>
      <c r="K33" s="52">
        <f>1-J33</f>
        <v>0.99523315481030761</v>
      </c>
      <c r="L33" s="53">
        <v>100000</v>
      </c>
      <c r="M33" s="54">
        <f>+L33-L34</f>
        <v>476.68451896923943</v>
      </c>
      <c r="N33" s="53">
        <f>0.1*E33*M33+(L34*E33)</f>
        <v>99570.983932927687</v>
      </c>
      <c r="O33" s="54">
        <f>+O34+N33</f>
        <v>7734037.5443797158</v>
      </c>
      <c r="P33" s="55">
        <f>+O33/L33</f>
        <v>77.340375443797157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3</v>
      </c>
      <c r="C34" s="57" t="s">
        <v>4</v>
      </c>
      <c r="D34" s="56">
        <v>1</v>
      </c>
      <c r="E34" s="56">
        <v>4</v>
      </c>
      <c r="F34" s="114">
        <f>I171+I172+E172+E173</f>
        <v>66488</v>
      </c>
      <c r="G34" s="130">
        <f t="shared" ref="G34:G54" si="2">E238</f>
        <v>25</v>
      </c>
      <c r="H34" s="59">
        <f t="shared" si="0"/>
        <v>3.7600770063770907E-4</v>
      </c>
      <c r="I34" s="60">
        <v>0.4</v>
      </c>
      <c r="J34" s="59">
        <f t="shared" si="1"/>
        <v>1.5026747610747131E-3</v>
      </c>
      <c r="K34" s="61">
        <f t="shared" ref="K34:K53" si="3">1-J34</f>
        <v>0.99849732523892532</v>
      </c>
      <c r="L34" s="62">
        <f>+L33-(L33*J33)</f>
        <v>99523.315481030761</v>
      </c>
      <c r="M34" s="63">
        <f t="shared" ref="M34:M54" si="4">+L34-L35</f>
        <v>149.55117431182589</v>
      </c>
      <c r="N34" s="62">
        <f>0.4*E34*M34+(L35*E34)</f>
        <v>397734.33910577465</v>
      </c>
      <c r="O34" s="63">
        <f t="shared" ref="O34:O54" si="5">+O35+N34</f>
        <v>7634466.5604467886</v>
      </c>
      <c r="P34" s="64">
        <f t="shared" ref="P34:P54" si="6">+O34/L34</f>
        <v>76.710331880994516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4</v>
      </c>
      <c r="C35" s="57" t="s">
        <v>5</v>
      </c>
      <c r="D35" s="56">
        <v>5</v>
      </c>
      <c r="E35" s="56">
        <v>5</v>
      </c>
      <c r="F35" s="114">
        <f>I173+I174+I175+E174+E175</f>
        <v>103486</v>
      </c>
      <c r="G35" s="130">
        <f t="shared" si="2"/>
        <v>23</v>
      </c>
      <c r="H35" s="59">
        <f t="shared" si="0"/>
        <v>2.2225228533328181E-4</v>
      </c>
      <c r="I35" s="60">
        <v>0.5</v>
      </c>
      <c r="J35" s="59">
        <f t="shared" si="1"/>
        <v>1.1106443185714219E-3</v>
      </c>
      <c r="K35" s="61">
        <f t="shared" si="3"/>
        <v>0.99888935568142856</v>
      </c>
      <c r="L35" s="62">
        <f t="shared" ref="L35:L54" si="7">+L34-(L34*J34)</f>
        <v>99373.764306718935</v>
      </c>
      <c r="M35" s="63">
        <f t="shared" si="4"/>
        <v>110.36890674231108</v>
      </c>
      <c r="N35" s="62">
        <f t="shared" ref="N35:N54" si="8">0.5*E35*(L35+L36)</f>
        <v>496592.89926673891</v>
      </c>
      <c r="O35" s="63">
        <f t="shared" si="5"/>
        <v>7236732.2213410139</v>
      </c>
      <c r="P35" s="64">
        <f t="shared" si="6"/>
        <v>72.823368137738129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5</v>
      </c>
      <c r="C36" s="57" t="s">
        <v>6</v>
      </c>
      <c r="D36" s="56">
        <v>10</v>
      </c>
      <c r="E36" s="56">
        <v>5</v>
      </c>
      <c r="F36" s="114">
        <f>E176+E177+E178+I176+I177</f>
        <v>103254</v>
      </c>
      <c r="G36" s="130">
        <f t="shared" si="2"/>
        <v>49</v>
      </c>
      <c r="H36" s="59">
        <f t="shared" si="0"/>
        <v>4.7455788637728322E-4</v>
      </c>
      <c r="I36" s="60">
        <v>0.5</v>
      </c>
      <c r="J36" s="59">
        <f t="shared" si="1"/>
        <v>2.3699777028628366E-3</v>
      </c>
      <c r="K36" s="61">
        <f t="shared" si="3"/>
        <v>0.99763002229713715</v>
      </c>
      <c r="L36" s="62">
        <f t="shared" si="7"/>
        <v>99263.395399976624</v>
      </c>
      <c r="M36" s="63">
        <f t="shared" si="4"/>
        <v>235.25203380839957</v>
      </c>
      <c r="N36" s="62">
        <f t="shared" si="8"/>
        <v>495728.84691536205</v>
      </c>
      <c r="O36" s="63">
        <f t="shared" si="5"/>
        <v>6740139.3220742745</v>
      </c>
      <c r="P36" s="64">
        <f t="shared" si="6"/>
        <v>67.901559229514945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6</v>
      </c>
      <c r="C37" s="57" t="s">
        <v>7</v>
      </c>
      <c r="D37" s="56">
        <v>15</v>
      </c>
      <c r="E37" s="56">
        <v>5</v>
      </c>
      <c r="F37" s="114">
        <f>I178+I179+I180+E179+E180</f>
        <v>98697</v>
      </c>
      <c r="G37" s="130">
        <f t="shared" si="2"/>
        <v>86</v>
      </c>
      <c r="H37" s="59">
        <f t="shared" si="0"/>
        <v>8.713537392220635E-4</v>
      </c>
      <c r="I37" s="60">
        <v>0.5</v>
      </c>
      <c r="J37" s="59">
        <f t="shared" si="1"/>
        <v>4.3472986088644453E-3</v>
      </c>
      <c r="K37" s="61">
        <f t="shared" si="3"/>
        <v>0.9956527013911356</v>
      </c>
      <c r="L37" s="62">
        <f t="shared" si="7"/>
        <v>99028.143366168224</v>
      </c>
      <c r="M37" s="63">
        <f t="shared" si="4"/>
        <v>430.50490989416721</v>
      </c>
      <c r="N37" s="62">
        <f t="shared" si="8"/>
        <v>494064.45455610572</v>
      </c>
      <c r="O37" s="63">
        <f t="shared" si="5"/>
        <v>6244410.4751589121</v>
      </c>
      <c r="P37" s="64">
        <f t="shared" si="6"/>
        <v>63.056927686399902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7</v>
      </c>
      <c r="C38" s="57" t="s">
        <v>8</v>
      </c>
      <c r="D38" s="56">
        <v>20</v>
      </c>
      <c r="E38" s="56">
        <v>5</v>
      </c>
      <c r="F38" s="114">
        <f>E181+E182+E183+I181+I182</f>
        <v>104999</v>
      </c>
      <c r="G38" s="130">
        <f t="shared" si="2"/>
        <v>118</v>
      </c>
      <c r="H38" s="59">
        <f t="shared" si="0"/>
        <v>1.1238202268593035E-3</v>
      </c>
      <c r="I38" s="60">
        <v>0.5</v>
      </c>
      <c r="J38" s="59">
        <f t="shared" si="1"/>
        <v>5.6033582160427003E-3</v>
      </c>
      <c r="K38" s="61">
        <f t="shared" si="3"/>
        <v>0.99439664178395726</v>
      </c>
      <c r="L38" s="62">
        <f t="shared" si="7"/>
        <v>98597.638456274057</v>
      </c>
      <c r="M38" s="63">
        <f t="shared" si="4"/>
        <v>552.4778875263728</v>
      </c>
      <c r="N38" s="62">
        <f t="shared" si="8"/>
        <v>491606.99756255432</v>
      </c>
      <c r="O38" s="63">
        <f t="shared" si="5"/>
        <v>5750346.0206028065</v>
      </c>
      <c r="P38" s="64">
        <f t="shared" si="6"/>
        <v>58.321336196636821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8</v>
      </c>
      <c r="C39" s="57" t="s">
        <v>9</v>
      </c>
      <c r="D39" s="56">
        <v>25</v>
      </c>
      <c r="E39" s="56">
        <v>5</v>
      </c>
      <c r="F39" s="114">
        <f>I183+I184+I185+E184+E185</f>
        <v>119039</v>
      </c>
      <c r="G39" s="130">
        <f t="shared" si="2"/>
        <v>143</v>
      </c>
      <c r="H39" s="59">
        <f t="shared" si="0"/>
        <v>1.2012869731768581E-3</v>
      </c>
      <c r="I39" s="60">
        <v>0.5</v>
      </c>
      <c r="J39" s="59">
        <f t="shared" si="1"/>
        <v>5.9884502477040788E-3</v>
      </c>
      <c r="K39" s="61">
        <f t="shared" si="3"/>
        <v>0.99401154975229589</v>
      </c>
      <c r="L39" s="62">
        <f t="shared" si="7"/>
        <v>98045.160568747684</v>
      </c>
      <c r="M39" s="63">
        <f t="shared" si="4"/>
        <v>587.13856609410141</v>
      </c>
      <c r="N39" s="62">
        <f t="shared" si="8"/>
        <v>488757.95642850315</v>
      </c>
      <c r="O39" s="63">
        <f t="shared" si="5"/>
        <v>5258739.0230402518</v>
      </c>
      <c r="P39" s="64">
        <f t="shared" si="6"/>
        <v>53.635885672836537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9</v>
      </c>
      <c r="C40" s="57" t="s">
        <v>10</v>
      </c>
      <c r="D40" s="56">
        <v>30</v>
      </c>
      <c r="E40" s="56">
        <v>5</v>
      </c>
      <c r="F40" s="114">
        <f>E186+E187+E188+I186+I187</f>
        <v>121806</v>
      </c>
      <c r="G40" s="130">
        <f t="shared" si="2"/>
        <v>194</v>
      </c>
      <c r="H40" s="59">
        <f t="shared" si="0"/>
        <v>1.592696583091145E-3</v>
      </c>
      <c r="I40" s="60">
        <v>0.5</v>
      </c>
      <c r="J40" s="59">
        <f t="shared" si="1"/>
        <v>7.9319001398304063E-3</v>
      </c>
      <c r="K40" s="61">
        <f t="shared" si="3"/>
        <v>0.99206809986016964</v>
      </c>
      <c r="L40" s="62">
        <f t="shared" si="7"/>
        <v>97458.022002653583</v>
      </c>
      <c r="M40" s="63">
        <f t="shared" si="4"/>
        <v>773.02729835044011</v>
      </c>
      <c r="N40" s="62">
        <f t="shared" si="8"/>
        <v>485357.54176739184</v>
      </c>
      <c r="O40" s="63">
        <f t="shared" si="5"/>
        <v>4769981.0666117482</v>
      </c>
      <c r="P40" s="64">
        <f t="shared" si="6"/>
        <v>48.943955239332389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10</v>
      </c>
      <c r="C41" s="57" t="s">
        <v>11</v>
      </c>
      <c r="D41" s="56">
        <v>35</v>
      </c>
      <c r="E41" s="56">
        <v>5</v>
      </c>
      <c r="F41" s="114">
        <f>I188+I189+I190+E189+E190</f>
        <v>125562</v>
      </c>
      <c r="G41" s="130">
        <f t="shared" si="2"/>
        <v>256</v>
      </c>
      <c r="H41" s="59">
        <f t="shared" si="0"/>
        <v>2.0388334050110701E-3</v>
      </c>
      <c r="I41" s="60">
        <v>0.5</v>
      </c>
      <c r="J41" s="59">
        <f t="shared" si="1"/>
        <v>1.0142470008399232E-2</v>
      </c>
      <c r="K41" s="61">
        <f t="shared" si="3"/>
        <v>0.98985752999160082</v>
      </c>
      <c r="L41" s="62">
        <f t="shared" si="7"/>
        <v>96684.994704303142</v>
      </c>
      <c r="M41" s="63">
        <f t="shared" si="4"/>
        <v>980.62465905063436</v>
      </c>
      <c r="N41" s="62">
        <f t="shared" si="8"/>
        <v>480973.41187388916</v>
      </c>
      <c r="O41" s="63">
        <f t="shared" si="5"/>
        <v>4284623.5248443559</v>
      </c>
      <c r="P41" s="64">
        <f t="shared" si="6"/>
        <v>44.315289440189218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11</v>
      </c>
      <c r="C42" s="57" t="s">
        <v>12</v>
      </c>
      <c r="D42" s="56">
        <v>40</v>
      </c>
      <c r="E42" s="56">
        <v>5</v>
      </c>
      <c r="F42" s="114">
        <f>E191+E192+E193+I191+I192</f>
        <v>141486</v>
      </c>
      <c r="G42" s="130">
        <f t="shared" si="2"/>
        <v>383</v>
      </c>
      <c r="H42" s="59">
        <f t="shared" si="0"/>
        <v>2.7069816094878645E-3</v>
      </c>
      <c r="I42" s="60">
        <v>0.5</v>
      </c>
      <c r="J42" s="59">
        <f t="shared" si="1"/>
        <v>1.3443926890310893E-2</v>
      </c>
      <c r="K42" s="61">
        <f t="shared" si="3"/>
        <v>0.98655607310968907</v>
      </c>
      <c r="L42" s="62">
        <f t="shared" si="7"/>
        <v>95704.370045252508</v>
      </c>
      <c r="M42" s="63">
        <f t="shared" si="4"/>
        <v>1286.6425539716292</v>
      </c>
      <c r="N42" s="62">
        <f t="shared" si="8"/>
        <v>475305.24384133343</v>
      </c>
      <c r="O42" s="63">
        <f t="shared" si="5"/>
        <v>3803650.1129704672</v>
      </c>
      <c r="P42" s="64">
        <f t="shared" si="6"/>
        <v>39.743745360551067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12</v>
      </c>
      <c r="C43" s="57" t="s">
        <v>13</v>
      </c>
      <c r="D43" s="56">
        <v>45</v>
      </c>
      <c r="E43" s="56">
        <v>5</v>
      </c>
      <c r="F43" s="114">
        <f>I193+I194+I195+E194+E195</f>
        <v>129222</v>
      </c>
      <c r="G43" s="130">
        <f t="shared" si="2"/>
        <v>571</v>
      </c>
      <c r="H43" s="59">
        <f t="shared" si="0"/>
        <v>4.4187522248533536E-3</v>
      </c>
      <c r="I43" s="60">
        <v>0.5</v>
      </c>
      <c r="J43" s="59">
        <f t="shared" si="1"/>
        <v>2.1852360705551879E-2</v>
      </c>
      <c r="K43" s="61">
        <f t="shared" si="3"/>
        <v>0.97814763929444815</v>
      </c>
      <c r="L43" s="62">
        <f t="shared" si="7"/>
        <v>94417.727491280879</v>
      </c>
      <c r="M43" s="63">
        <f t="shared" si="4"/>
        <v>2063.2502381379745</v>
      </c>
      <c r="N43" s="62">
        <f t="shared" si="8"/>
        <v>466930.51186105947</v>
      </c>
      <c r="O43" s="63">
        <f t="shared" si="5"/>
        <v>3328344.8691291339</v>
      </c>
      <c r="P43" s="64">
        <f t="shared" si="6"/>
        <v>35.251270683638239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13</v>
      </c>
      <c r="C44" s="57" t="s">
        <v>14</v>
      </c>
      <c r="D44" s="56">
        <v>50</v>
      </c>
      <c r="E44" s="56">
        <v>5</v>
      </c>
      <c r="F44" s="114">
        <f>E196+E197+E198+I196+I197</f>
        <v>120157</v>
      </c>
      <c r="G44" s="130">
        <f t="shared" si="2"/>
        <v>700</v>
      </c>
      <c r="H44" s="59">
        <f t="shared" si="0"/>
        <v>5.8257113609693984E-3</v>
      </c>
      <c r="I44" s="60">
        <v>0.5</v>
      </c>
      <c r="J44" s="59">
        <f t="shared" si="1"/>
        <v>2.8710410394809156E-2</v>
      </c>
      <c r="K44" s="61">
        <f t="shared" si="3"/>
        <v>0.97128958960519085</v>
      </c>
      <c r="L44" s="62">
        <f t="shared" si="7"/>
        <v>92354.477253142904</v>
      </c>
      <c r="M44" s="63">
        <f t="shared" si="4"/>
        <v>2651.5349437357945</v>
      </c>
      <c r="N44" s="62">
        <f t="shared" si="8"/>
        <v>455143.54890637507</v>
      </c>
      <c r="O44" s="63">
        <f t="shared" si="5"/>
        <v>2861414.3572680745</v>
      </c>
      <c r="P44" s="64">
        <f t="shared" si="6"/>
        <v>30.982952233327683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14</v>
      </c>
      <c r="C45" s="57" t="s">
        <v>15</v>
      </c>
      <c r="D45" s="56">
        <v>55</v>
      </c>
      <c r="E45" s="56">
        <v>5</v>
      </c>
      <c r="F45" s="114">
        <f>I198+I199+I200+E199+E200</f>
        <v>103193</v>
      </c>
      <c r="G45" s="130">
        <f t="shared" si="2"/>
        <v>844</v>
      </c>
      <c r="H45" s="59">
        <f t="shared" si="0"/>
        <v>8.1788493405560454E-3</v>
      </c>
      <c r="I45" s="60">
        <v>0.5</v>
      </c>
      <c r="J45" s="59">
        <f t="shared" si="1"/>
        <v>4.0074831676210551E-2</v>
      </c>
      <c r="K45" s="61">
        <f t="shared" si="3"/>
        <v>0.95992516832378949</v>
      </c>
      <c r="L45" s="62">
        <f t="shared" si="7"/>
        <v>89702.94230940711</v>
      </c>
      <c r="M45" s="63">
        <f t="shared" si="4"/>
        <v>3594.8303139103227</v>
      </c>
      <c r="N45" s="62">
        <f t="shared" si="8"/>
        <v>439527.63576225971</v>
      </c>
      <c r="O45" s="63">
        <f t="shared" si="5"/>
        <v>2406270.8083616993</v>
      </c>
      <c r="P45" s="64">
        <f t="shared" si="6"/>
        <v>26.824881619399843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15</v>
      </c>
      <c r="C46" s="57" t="s">
        <v>16</v>
      </c>
      <c r="D46" s="56">
        <v>60</v>
      </c>
      <c r="E46" s="56">
        <v>5</v>
      </c>
      <c r="F46" s="114">
        <f>E201+E202+E203+I201+I202</f>
        <v>81691</v>
      </c>
      <c r="G46" s="130">
        <f t="shared" si="2"/>
        <v>921</v>
      </c>
      <c r="H46" s="59">
        <f t="shared" si="0"/>
        <v>1.127419177143137E-2</v>
      </c>
      <c r="I46" s="60">
        <v>0.5</v>
      </c>
      <c r="J46" s="59">
        <f t="shared" si="1"/>
        <v>5.4825671034068102E-2</v>
      </c>
      <c r="K46" s="61">
        <f t="shared" si="3"/>
        <v>0.9451743289659319</v>
      </c>
      <c r="L46" s="62">
        <f t="shared" si="7"/>
        <v>86108.111995496787</v>
      </c>
      <c r="M46" s="63">
        <f t="shared" si="4"/>
        <v>4720.9350216298044</v>
      </c>
      <c r="N46" s="62">
        <f t="shared" si="8"/>
        <v>418738.22242340946</v>
      </c>
      <c r="O46" s="63">
        <f t="shared" si="5"/>
        <v>1966743.1725994395</v>
      </c>
      <c r="P46" s="64">
        <f t="shared" si="6"/>
        <v>22.840393628678036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16</v>
      </c>
      <c r="C47" s="57" t="s">
        <v>17</v>
      </c>
      <c r="D47" s="56">
        <v>65</v>
      </c>
      <c r="E47" s="56">
        <v>5</v>
      </c>
      <c r="F47" s="114">
        <f>I203+I204+I205+E204+E205</f>
        <v>57681</v>
      </c>
      <c r="G47" s="130">
        <f t="shared" si="2"/>
        <v>1036</v>
      </c>
      <c r="H47" s="59">
        <f t="shared" si="0"/>
        <v>1.7960853660650821E-2</v>
      </c>
      <c r="I47" s="60">
        <v>0.5</v>
      </c>
      <c r="J47" s="59">
        <f t="shared" si="1"/>
        <v>8.5945147749332179E-2</v>
      </c>
      <c r="K47" s="61">
        <f t="shared" si="3"/>
        <v>0.91405485225066785</v>
      </c>
      <c r="L47" s="62">
        <f t="shared" si="7"/>
        <v>81387.176973866983</v>
      </c>
      <c r="M47" s="63">
        <f t="shared" si="4"/>
        <v>6994.8329499200481</v>
      </c>
      <c r="N47" s="62">
        <f t="shared" si="8"/>
        <v>389448.80249453476</v>
      </c>
      <c r="O47" s="63">
        <f t="shared" si="5"/>
        <v>1548004.9501760299</v>
      </c>
      <c r="P47" s="64">
        <f t="shared" si="6"/>
        <v>19.020256110776351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17</v>
      </c>
      <c r="C48" s="57" t="s">
        <v>18</v>
      </c>
      <c r="D48" s="56">
        <v>70</v>
      </c>
      <c r="E48" s="56">
        <v>5</v>
      </c>
      <c r="F48" s="114">
        <f>E206+E207+E208+I206+I207</f>
        <v>41822</v>
      </c>
      <c r="G48" s="130">
        <f t="shared" si="2"/>
        <v>1077</v>
      </c>
      <c r="H48" s="59">
        <f t="shared" si="0"/>
        <v>2.5751996556836115E-2</v>
      </c>
      <c r="I48" s="60">
        <v>0.5</v>
      </c>
      <c r="J48" s="59">
        <f t="shared" si="1"/>
        <v>0.120971818171607</v>
      </c>
      <c r="K48" s="61">
        <f t="shared" si="3"/>
        <v>0.87902818182839304</v>
      </c>
      <c r="L48" s="62">
        <f t="shared" si="7"/>
        <v>74392.344023946935</v>
      </c>
      <c r="M48" s="63">
        <f t="shared" si="4"/>
        <v>8999.3771146245417</v>
      </c>
      <c r="N48" s="62">
        <f t="shared" si="8"/>
        <v>349463.27733317332</v>
      </c>
      <c r="O48" s="63">
        <f t="shared" si="5"/>
        <v>1158556.1476814952</v>
      </c>
      <c r="P48" s="64">
        <f t="shared" si="6"/>
        <v>15.57359380030498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18</v>
      </c>
      <c r="C49" s="57" t="s">
        <v>19</v>
      </c>
      <c r="D49" s="56">
        <v>75</v>
      </c>
      <c r="E49" s="56">
        <v>5</v>
      </c>
      <c r="F49" s="114">
        <f>I208+I209+I210+E209+E210</f>
        <v>26177</v>
      </c>
      <c r="G49" s="130">
        <f t="shared" si="2"/>
        <v>1107</v>
      </c>
      <c r="H49" s="59">
        <f t="shared" si="0"/>
        <v>4.2289032356648965E-2</v>
      </c>
      <c r="I49" s="60">
        <v>0.5</v>
      </c>
      <c r="J49" s="59">
        <f t="shared" si="1"/>
        <v>0.19122803986940523</v>
      </c>
      <c r="K49" s="61">
        <f t="shared" si="3"/>
        <v>0.80877196013059471</v>
      </c>
      <c r="L49" s="62">
        <f t="shared" si="7"/>
        <v>65392.966909322393</v>
      </c>
      <c r="M49" s="63">
        <f t="shared" si="4"/>
        <v>12504.968883314599</v>
      </c>
      <c r="N49" s="62">
        <f t="shared" si="8"/>
        <v>295702.41233832546</v>
      </c>
      <c r="O49" s="63">
        <f t="shared" si="5"/>
        <v>809092.87034832197</v>
      </c>
      <c r="P49" s="64">
        <f t="shared" si="6"/>
        <v>12.372781181044379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19</v>
      </c>
      <c r="C50" s="57" t="s">
        <v>20</v>
      </c>
      <c r="D50" s="56">
        <v>80</v>
      </c>
      <c r="E50" s="56">
        <v>5</v>
      </c>
      <c r="F50" s="114">
        <f>E211+E212+E213+I211+I212</f>
        <v>17608</v>
      </c>
      <c r="G50" s="130">
        <f t="shared" si="2"/>
        <v>1235</v>
      </c>
      <c r="H50" s="59">
        <f t="shared" si="0"/>
        <v>7.0138573375738297E-2</v>
      </c>
      <c r="I50" s="60">
        <v>0.5</v>
      </c>
      <c r="J50" s="59">
        <f t="shared" si="1"/>
        <v>0.29837404266628009</v>
      </c>
      <c r="K50" s="61">
        <f t="shared" si="3"/>
        <v>0.70162595733371991</v>
      </c>
      <c r="L50" s="62">
        <f t="shared" si="7"/>
        <v>52887.998026007794</v>
      </c>
      <c r="M50" s="63">
        <f t="shared" si="4"/>
        <v>15780.405779546185</v>
      </c>
      <c r="N50" s="62">
        <f t="shared" si="8"/>
        <v>224988.9756811735</v>
      </c>
      <c r="O50" s="63">
        <f t="shared" si="5"/>
        <v>513390.45800999645</v>
      </c>
      <c r="P50" s="64">
        <f t="shared" si="6"/>
        <v>9.7071259486421759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56">
        <v>20</v>
      </c>
      <c r="C51" s="57" t="s">
        <v>21</v>
      </c>
      <c r="D51" s="56">
        <v>85</v>
      </c>
      <c r="E51" s="56">
        <v>5</v>
      </c>
      <c r="F51" s="114">
        <f>I213+I214+I215+E214+E215</f>
        <v>10509</v>
      </c>
      <c r="G51" s="130">
        <f t="shared" si="2"/>
        <v>1042</v>
      </c>
      <c r="H51" s="59">
        <f t="shared" si="0"/>
        <v>9.9153106860785989E-2</v>
      </c>
      <c r="I51" s="60">
        <v>0.5</v>
      </c>
      <c r="J51" s="59">
        <f t="shared" si="1"/>
        <v>0.39728534390727466</v>
      </c>
      <c r="K51" s="61">
        <f t="shared" si="3"/>
        <v>0.60271465609272534</v>
      </c>
      <c r="L51" s="62">
        <f t="shared" si="7"/>
        <v>37107.592246461609</v>
      </c>
      <c r="M51" s="63">
        <f t="shared" si="4"/>
        <v>14742.302547206418</v>
      </c>
      <c r="N51" s="62">
        <f t="shared" si="8"/>
        <v>148682.204864292</v>
      </c>
      <c r="O51" s="63">
        <f t="shared" si="5"/>
        <v>288401.48232882295</v>
      </c>
      <c r="P51" s="64">
        <f t="shared" si="6"/>
        <v>7.7720343700371304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5" customFormat="1" ht="12" x14ac:dyDescent="0.2">
      <c r="A52" s="26"/>
      <c r="B52" s="56">
        <v>21</v>
      </c>
      <c r="C52" s="56" t="s">
        <v>22</v>
      </c>
      <c r="D52" s="56">
        <v>90</v>
      </c>
      <c r="E52" s="56">
        <v>5</v>
      </c>
      <c r="F52" s="58">
        <f>E216+E217+E218+I216+I217</f>
        <v>4750</v>
      </c>
      <c r="G52" s="130">
        <f t="shared" si="2"/>
        <v>640</v>
      </c>
      <c r="H52" s="59">
        <f t="shared" si="0"/>
        <v>0.13473684210526315</v>
      </c>
      <c r="I52" s="60">
        <v>0.5</v>
      </c>
      <c r="J52" s="59">
        <f t="shared" si="1"/>
        <v>0.50393700787401574</v>
      </c>
      <c r="K52" s="61">
        <f t="shared" si="3"/>
        <v>0.49606299212598426</v>
      </c>
      <c r="L52" s="62">
        <f t="shared" si="7"/>
        <v>22365.28969925519</v>
      </c>
      <c r="M52" s="63">
        <f t="shared" si="4"/>
        <v>11270.697171278207</v>
      </c>
      <c r="N52" s="62">
        <f t="shared" si="8"/>
        <v>83649.705568080419</v>
      </c>
      <c r="O52" s="63">
        <f t="shared" si="5"/>
        <v>139719.27746453095</v>
      </c>
      <c r="P52" s="64">
        <f t="shared" si="6"/>
        <v>6.2471481185054305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s="5" customFormat="1" ht="12" x14ac:dyDescent="0.2">
      <c r="A53" s="26"/>
      <c r="B53" s="56">
        <v>22</v>
      </c>
      <c r="C53" s="56" t="s">
        <v>23</v>
      </c>
      <c r="D53" s="56">
        <v>95</v>
      </c>
      <c r="E53" s="56">
        <v>5</v>
      </c>
      <c r="F53" s="58">
        <f>I218+I219+I220+E219+E220</f>
        <v>1791</v>
      </c>
      <c r="G53" s="130">
        <f t="shared" si="2"/>
        <v>232</v>
      </c>
      <c r="H53" s="59">
        <f t="shared" si="0"/>
        <v>0.12953657174762703</v>
      </c>
      <c r="I53" s="60">
        <v>0.5</v>
      </c>
      <c r="J53" s="59">
        <f t="shared" si="1"/>
        <v>0.48924504428511173</v>
      </c>
      <c r="K53" s="61">
        <f t="shared" si="3"/>
        <v>0.51075495571488827</v>
      </c>
      <c r="L53" s="62">
        <f t="shared" si="7"/>
        <v>11094.592527976984</v>
      </c>
      <c r="M53" s="63">
        <f t="shared" si="4"/>
        <v>5427.9744126753694</v>
      </c>
      <c r="N53" s="62">
        <f t="shared" si="8"/>
        <v>41903.026608196495</v>
      </c>
      <c r="O53" s="63">
        <f t="shared" si="5"/>
        <v>56069.571896450529</v>
      </c>
      <c r="P53" s="64">
        <f t="shared" si="6"/>
        <v>5.0537747785744411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s="5" customFormat="1" ht="12" x14ac:dyDescent="0.2">
      <c r="A54" s="26"/>
      <c r="B54" s="65">
        <v>23</v>
      </c>
      <c r="C54" s="65" t="s">
        <v>3</v>
      </c>
      <c r="D54" s="65" t="s">
        <v>3</v>
      </c>
      <c r="E54" s="65">
        <v>5</v>
      </c>
      <c r="F54" s="66">
        <f>E221+I221</f>
        <v>1136</v>
      </c>
      <c r="G54" s="130">
        <f t="shared" si="2"/>
        <v>58</v>
      </c>
      <c r="H54" s="67">
        <f t="shared" si="0"/>
        <v>5.1056338028169015E-2</v>
      </c>
      <c r="I54" s="68">
        <v>0.5</v>
      </c>
      <c r="J54" s="67">
        <f t="shared" si="1"/>
        <v>0.2263856362217018</v>
      </c>
      <c r="K54" s="69">
        <f>1-J54</f>
        <v>0.77361436377829818</v>
      </c>
      <c r="L54" s="70">
        <f t="shared" si="7"/>
        <v>5666.6181153016141</v>
      </c>
      <c r="M54" s="71">
        <f t="shared" si="4"/>
        <v>5666.6181153016141</v>
      </c>
      <c r="N54" s="70">
        <f t="shared" si="8"/>
        <v>14166.545288254036</v>
      </c>
      <c r="O54" s="71">
        <f t="shared" si="5"/>
        <v>14166.545288254036</v>
      </c>
      <c r="P54" s="72">
        <f t="shared" si="6"/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s="24" customFormat="1" ht="14.25" x14ac:dyDescent="0.2">
      <c r="A55" s="22"/>
      <c r="B55" s="22"/>
      <c r="C55" s="22"/>
      <c r="D55" s="22"/>
      <c r="E55" s="22"/>
      <c r="F55" s="108">
        <f>SUM(F33:F54)</f>
        <v>1594758</v>
      </c>
      <c r="G55" s="108">
        <f>SUM(G33:G54)</f>
        <v>10808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42" s="24" customFormat="1" ht="14.25" x14ac:dyDescent="0.2">
      <c r="A56" s="22"/>
      <c r="B56" s="22"/>
      <c r="C56" s="22"/>
      <c r="D56" s="22"/>
      <c r="E56" s="22"/>
      <c r="F56" s="103"/>
      <c r="G56" s="103"/>
      <c r="H56" s="22"/>
      <c r="I56" s="22"/>
      <c r="J56" s="22"/>
      <c r="K56" s="22"/>
      <c r="L56" s="22"/>
      <c r="M56" s="22"/>
      <c r="N56" s="22"/>
      <c r="O56" s="22"/>
      <c r="P56" s="22"/>
    </row>
    <row r="57" spans="1:42" s="24" customFormat="1" ht="15" x14ac:dyDescent="0.25">
      <c r="A57" s="22"/>
      <c r="B57" s="109" t="s">
        <v>265</v>
      </c>
      <c r="C57" s="110"/>
      <c r="D57" s="110"/>
      <c r="E57" s="110"/>
      <c r="F57" s="103"/>
      <c r="G57" s="103"/>
      <c r="H57" s="22"/>
      <c r="I57" s="22"/>
      <c r="J57" s="22"/>
      <c r="K57" s="22"/>
      <c r="L57" s="22"/>
      <c r="M57" s="22"/>
      <c r="N57" s="22"/>
      <c r="O57" s="22"/>
      <c r="P57" s="22"/>
    </row>
    <row r="58" spans="1:42" s="24" customFormat="1" ht="5.0999999999999996" customHeight="1" x14ac:dyDescent="0.2">
      <c r="A58" s="22"/>
      <c r="B58" s="22"/>
      <c r="C58" s="22"/>
      <c r="D58" s="22"/>
      <c r="E58" s="22"/>
      <c r="F58" s="103"/>
      <c r="G58" s="103"/>
      <c r="H58" s="22"/>
      <c r="I58" s="22"/>
      <c r="J58" s="22"/>
      <c r="K58" s="22"/>
      <c r="L58" s="22"/>
      <c r="M58" s="22"/>
      <c r="N58" s="22"/>
      <c r="O58" s="22"/>
      <c r="P58" s="22"/>
    </row>
    <row r="59" spans="1:42" s="24" customFormat="1" ht="14.25" x14ac:dyDescent="0.2">
      <c r="A59" s="22"/>
      <c r="B59" s="47"/>
      <c r="C59" s="47" t="s">
        <v>40</v>
      </c>
      <c r="D59" s="47" t="s">
        <v>41</v>
      </c>
      <c r="E59" s="47" t="s">
        <v>42</v>
      </c>
      <c r="F59" s="47" t="s">
        <v>43</v>
      </c>
      <c r="G59" s="47" t="s">
        <v>44</v>
      </c>
      <c r="H59" s="47" t="s">
        <v>112</v>
      </c>
      <c r="I59" s="47" t="s">
        <v>45</v>
      </c>
      <c r="J59" s="47" t="s">
        <v>46</v>
      </c>
      <c r="K59" s="47" t="s">
        <v>47</v>
      </c>
      <c r="L59" s="47" t="s">
        <v>48</v>
      </c>
      <c r="M59" s="47" t="s">
        <v>49</v>
      </c>
      <c r="N59" s="47" t="s">
        <v>50</v>
      </c>
      <c r="O59" s="47" t="s">
        <v>51</v>
      </c>
      <c r="P59" s="47" t="s">
        <v>52</v>
      </c>
    </row>
    <row r="60" spans="1:42" s="24" customFormat="1" ht="15" x14ac:dyDescent="0.25">
      <c r="A60" s="22"/>
      <c r="B60" s="73">
        <v>1</v>
      </c>
      <c r="C60" s="73" t="s">
        <v>24</v>
      </c>
      <c r="D60" s="74" t="s">
        <v>0</v>
      </c>
      <c r="E60" s="74" t="s">
        <v>1</v>
      </c>
      <c r="F60" s="75" t="s">
        <v>53</v>
      </c>
      <c r="G60" s="75" t="s">
        <v>54</v>
      </c>
      <c r="H60" s="75" t="s">
        <v>55</v>
      </c>
      <c r="I60" s="74" t="s">
        <v>2</v>
      </c>
      <c r="J60" s="75" t="s">
        <v>56</v>
      </c>
      <c r="K60" s="75" t="s">
        <v>57</v>
      </c>
      <c r="L60" s="74" t="s">
        <v>58</v>
      </c>
      <c r="M60" s="75" t="s">
        <v>59</v>
      </c>
      <c r="N60" s="75" t="s">
        <v>60</v>
      </c>
      <c r="O60" s="74" t="s">
        <v>61</v>
      </c>
      <c r="P60" s="74" t="s">
        <v>62</v>
      </c>
    </row>
    <row r="61" spans="1:42" s="24" customFormat="1" ht="31.5" x14ac:dyDescent="0.2">
      <c r="A61" s="22"/>
      <c r="B61" s="76"/>
      <c r="C61" s="76"/>
      <c r="D61" s="76"/>
      <c r="E61" s="76"/>
      <c r="F61" s="76" t="s">
        <v>141</v>
      </c>
      <c r="G61" s="76" t="s">
        <v>143</v>
      </c>
      <c r="H61" s="76" t="s">
        <v>142</v>
      </c>
      <c r="I61" s="76" t="s">
        <v>148</v>
      </c>
      <c r="J61" s="76" t="s">
        <v>140</v>
      </c>
      <c r="K61" s="76" t="s">
        <v>149</v>
      </c>
      <c r="L61" s="76" t="s">
        <v>145</v>
      </c>
      <c r="M61" s="76" t="s">
        <v>144</v>
      </c>
      <c r="N61" s="76" t="s">
        <v>146</v>
      </c>
      <c r="O61" s="76" t="s">
        <v>147</v>
      </c>
      <c r="P61" s="76" t="s">
        <v>25</v>
      </c>
    </row>
    <row r="62" spans="1:42" s="24" customFormat="1" ht="14.25" x14ac:dyDescent="0.2">
      <c r="A62" s="22"/>
      <c r="B62" s="48">
        <v>2</v>
      </c>
      <c r="C62" s="49" t="s">
        <v>63</v>
      </c>
      <c r="D62" s="48">
        <v>0</v>
      </c>
      <c r="E62" s="48">
        <v>1</v>
      </c>
      <c r="F62" s="114">
        <f>C171</f>
        <v>7338</v>
      </c>
      <c r="G62" s="130">
        <f>C237</f>
        <v>40</v>
      </c>
      <c r="H62" s="50">
        <f t="shared" ref="H62:H83" si="9">+G62/F62</f>
        <v>5.4510765876260563E-3</v>
      </c>
      <c r="I62" s="51">
        <v>0.1</v>
      </c>
      <c r="J62" s="50">
        <f t="shared" ref="J62:J83" si="10">+(E62*H62)/(1+E62*(1-I62)*H62)</f>
        <v>5.424464334147003E-3</v>
      </c>
      <c r="K62" s="52">
        <f>1-J62</f>
        <v>0.99457553566585299</v>
      </c>
      <c r="L62" s="53">
        <v>100000</v>
      </c>
      <c r="M62" s="54">
        <f>+L62-L63</f>
        <v>542.4464334147051</v>
      </c>
      <c r="N62" s="53">
        <f>0.1*E62*M62+(L63*E62)</f>
        <v>99511.798209926768</v>
      </c>
      <c r="O62" s="54">
        <f>+O63+N62</f>
        <v>7391579.127959813</v>
      </c>
      <c r="P62" s="55">
        <f>+O62/L62</f>
        <v>73.915791279598125</v>
      </c>
    </row>
    <row r="63" spans="1:42" s="24" customFormat="1" ht="14.25" x14ac:dyDescent="0.2">
      <c r="A63" s="22"/>
      <c r="B63" s="56">
        <v>3</v>
      </c>
      <c r="C63" s="57" t="s">
        <v>4</v>
      </c>
      <c r="D63" s="56">
        <v>1</v>
      </c>
      <c r="E63" s="56">
        <v>4</v>
      </c>
      <c r="F63" s="114">
        <f>G171+G172+C172+C173</f>
        <v>34232</v>
      </c>
      <c r="G63" s="130">
        <f t="shared" ref="G63:G83" si="11">C238</f>
        <v>16</v>
      </c>
      <c r="H63" s="59">
        <f t="shared" si="9"/>
        <v>4.6739892498247256E-4</v>
      </c>
      <c r="I63" s="60">
        <v>0.4</v>
      </c>
      <c r="J63" s="59">
        <f t="shared" si="10"/>
        <v>1.8675008170316073E-3</v>
      </c>
      <c r="K63" s="61">
        <f t="shared" ref="K63:K82" si="12">1-J63</f>
        <v>0.99813249918296842</v>
      </c>
      <c r="L63" s="62">
        <f>+L62-(L62*J62)</f>
        <v>99457.553566585295</v>
      </c>
      <c r="M63" s="63">
        <f t="shared" ref="M63:M83" si="13">+L63-L64</f>
        <v>185.737062545566</v>
      </c>
      <c r="N63" s="62">
        <f>0.4*E63*M63+(L64*E63)</f>
        <v>397384.44531623181</v>
      </c>
      <c r="O63" s="63">
        <f t="shared" ref="O63:O83" si="14">+O64+N63</f>
        <v>7292067.3297498859</v>
      </c>
      <c r="P63" s="64">
        <f t="shared" ref="P63:P83" si="15">+O63/L63</f>
        <v>73.318386268851455</v>
      </c>
    </row>
    <row r="64" spans="1:42" s="24" customFormat="1" ht="14.25" x14ac:dyDescent="0.2">
      <c r="A64" s="22"/>
      <c r="B64" s="56">
        <v>4</v>
      </c>
      <c r="C64" s="57" t="s">
        <v>5</v>
      </c>
      <c r="D64" s="56">
        <v>5</v>
      </c>
      <c r="E64" s="56">
        <v>5</v>
      </c>
      <c r="F64" s="114">
        <f>G173+G174+G175+C174+C175</f>
        <v>53235</v>
      </c>
      <c r="G64" s="130">
        <f t="shared" si="11"/>
        <v>12</v>
      </c>
      <c r="H64" s="59">
        <f t="shared" si="9"/>
        <v>2.2541561003099465E-4</v>
      </c>
      <c r="I64" s="60">
        <v>0.5</v>
      </c>
      <c r="J64" s="59">
        <f t="shared" si="10"/>
        <v>1.1264432554210081E-3</v>
      </c>
      <c r="K64" s="61">
        <f t="shared" si="12"/>
        <v>0.99887355674457901</v>
      </c>
      <c r="L64" s="62">
        <f t="shared" ref="L64:L83" si="16">+L63-(L63*J63)</f>
        <v>99271.816504039729</v>
      </c>
      <c r="M64" s="63">
        <f t="shared" si="13"/>
        <v>111.82406815436843</v>
      </c>
      <c r="N64" s="62">
        <f t="shared" ref="N64:N83" si="17">0.5*E64*(L64+L65)</f>
        <v>496079.52234981279</v>
      </c>
      <c r="O64" s="63">
        <f t="shared" si="14"/>
        <v>6894682.8844336541</v>
      </c>
      <c r="P64" s="64">
        <f t="shared" si="15"/>
        <v>69.452571003907082</v>
      </c>
    </row>
    <row r="65" spans="1:16" s="24" customFormat="1" ht="14.25" x14ac:dyDescent="0.2">
      <c r="A65" s="22"/>
      <c r="B65" s="56">
        <v>5</v>
      </c>
      <c r="C65" s="57" t="s">
        <v>6</v>
      </c>
      <c r="D65" s="56">
        <v>10</v>
      </c>
      <c r="E65" s="56">
        <v>5</v>
      </c>
      <c r="F65" s="114">
        <f>C176+C177+C178+G176+G177</f>
        <v>53172</v>
      </c>
      <c r="G65" s="130">
        <f t="shared" si="11"/>
        <v>32</v>
      </c>
      <c r="H65" s="59">
        <f t="shared" si="9"/>
        <v>6.0182050703377714E-4</v>
      </c>
      <c r="I65" s="60">
        <v>0.5</v>
      </c>
      <c r="J65" s="59">
        <f t="shared" si="10"/>
        <v>3.0045819875309846E-3</v>
      </c>
      <c r="K65" s="61">
        <f t="shared" si="12"/>
        <v>0.99699541801246905</v>
      </c>
      <c r="L65" s="62">
        <f t="shared" si="16"/>
        <v>99159.99243588536</v>
      </c>
      <c r="M65" s="63">
        <f t="shared" si="13"/>
        <v>297.934327156574</v>
      </c>
      <c r="N65" s="62">
        <f t="shared" si="17"/>
        <v>495055.1263615354</v>
      </c>
      <c r="O65" s="63">
        <f t="shared" si="14"/>
        <v>6398603.3620838411</v>
      </c>
      <c r="P65" s="64">
        <f t="shared" si="15"/>
        <v>64.528074326155632</v>
      </c>
    </row>
    <row r="66" spans="1:16" s="24" customFormat="1" ht="14.25" x14ac:dyDescent="0.2">
      <c r="A66" s="22"/>
      <c r="B66" s="56">
        <v>6</v>
      </c>
      <c r="C66" s="57" t="s">
        <v>7</v>
      </c>
      <c r="D66" s="56">
        <v>15</v>
      </c>
      <c r="E66" s="56">
        <v>5</v>
      </c>
      <c r="F66" s="114">
        <f>G178+G179+G180+C179+C180</f>
        <v>50149</v>
      </c>
      <c r="G66" s="130">
        <f t="shared" si="11"/>
        <v>59</v>
      </c>
      <c r="H66" s="59">
        <f t="shared" si="9"/>
        <v>1.1764940477377414E-3</v>
      </c>
      <c r="I66" s="60">
        <v>0.5</v>
      </c>
      <c r="J66" s="59">
        <f t="shared" si="10"/>
        <v>5.8652192498483986E-3</v>
      </c>
      <c r="K66" s="61">
        <f t="shared" si="12"/>
        <v>0.9941347807501516</v>
      </c>
      <c r="L66" s="62">
        <f t="shared" si="16"/>
        <v>98862.058108728786</v>
      </c>
      <c r="M66" s="63">
        <f t="shared" si="13"/>
        <v>579.84764629894926</v>
      </c>
      <c r="N66" s="62">
        <f t="shared" si="17"/>
        <v>492860.6714278966</v>
      </c>
      <c r="O66" s="63">
        <f t="shared" si="14"/>
        <v>5903548.2357223053</v>
      </c>
      <c r="P66" s="64">
        <f t="shared" si="15"/>
        <v>59.715004407753327</v>
      </c>
    </row>
    <row r="67" spans="1:16" s="24" customFormat="1" ht="14.25" x14ac:dyDescent="0.2">
      <c r="A67" s="22"/>
      <c r="B67" s="56">
        <v>7</v>
      </c>
      <c r="C67" s="57" t="s">
        <v>8</v>
      </c>
      <c r="D67" s="56">
        <v>20</v>
      </c>
      <c r="E67" s="56">
        <v>5</v>
      </c>
      <c r="F67" s="114">
        <f>C181+C182+C183+G181+G182</f>
        <v>57775</v>
      </c>
      <c r="G67" s="130">
        <f t="shared" si="11"/>
        <v>81</v>
      </c>
      <c r="H67" s="59">
        <f t="shared" si="9"/>
        <v>1.4019904803115534E-3</v>
      </c>
      <c r="I67" s="60">
        <v>0.5</v>
      </c>
      <c r="J67" s="59">
        <f t="shared" si="10"/>
        <v>6.9854685007114826E-3</v>
      </c>
      <c r="K67" s="61">
        <f t="shared" si="12"/>
        <v>0.99301453149928853</v>
      </c>
      <c r="L67" s="62">
        <f t="shared" si="16"/>
        <v>98282.210462429837</v>
      </c>
      <c r="M67" s="63">
        <f t="shared" si="13"/>
        <v>686.5472853655956</v>
      </c>
      <c r="N67" s="62">
        <f t="shared" si="17"/>
        <v>489694.68409873516</v>
      </c>
      <c r="O67" s="63">
        <f t="shared" si="14"/>
        <v>5410687.564294409</v>
      </c>
      <c r="P67" s="64">
        <f t="shared" si="15"/>
        <v>55.052562807007099</v>
      </c>
    </row>
    <row r="68" spans="1:16" s="24" customFormat="1" ht="14.25" x14ac:dyDescent="0.2">
      <c r="A68" s="22"/>
      <c r="B68" s="56">
        <v>8</v>
      </c>
      <c r="C68" s="57" t="s">
        <v>9</v>
      </c>
      <c r="D68" s="56">
        <v>25</v>
      </c>
      <c r="E68" s="56">
        <v>5</v>
      </c>
      <c r="F68" s="114">
        <f>G183+G184+G185+C184+C185</f>
        <v>60923</v>
      </c>
      <c r="G68" s="130">
        <f t="shared" si="11"/>
        <v>103</v>
      </c>
      <c r="H68" s="59">
        <f t="shared" si="9"/>
        <v>1.6906587003266418E-3</v>
      </c>
      <c r="I68" s="60">
        <v>0.5</v>
      </c>
      <c r="J68" s="59">
        <f t="shared" si="10"/>
        <v>8.4177147947466936E-3</v>
      </c>
      <c r="K68" s="61">
        <f t="shared" si="12"/>
        <v>0.99158228520525327</v>
      </c>
      <c r="L68" s="62">
        <f t="shared" si="16"/>
        <v>97595.663177064242</v>
      </c>
      <c r="M68" s="63">
        <f t="shared" si="13"/>
        <v>821.5324578286818</v>
      </c>
      <c r="N68" s="62">
        <f t="shared" si="17"/>
        <v>485924.48474074947</v>
      </c>
      <c r="O68" s="63">
        <f t="shared" si="14"/>
        <v>4920992.8801956736</v>
      </c>
      <c r="P68" s="64">
        <f t="shared" si="15"/>
        <v>50.422249513973753</v>
      </c>
    </row>
    <row r="69" spans="1:16" s="24" customFormat="1" ht="14.25" x14ac:dyDescent="0.2">
      <c r="A69" s="22"/>
      <c r="B69" s="56">
        <v>9</v>
      </c>
      <c r="C69" s="57" t="s">
        <v>10</v>
      </c>
      <c r="D69" s="56">
        <v>30</v>
      </c>
      <c r="E69" s="56">
        <v>5</v>
      </c>
      <c r="F69" s="114">
        <f>C186+C187+C188+G186+G187</f>
        <v>60233</v>
      </c>
      <c r="G69" s="130">
        <f t="shared" si="11"/>
        <v>132</v>
      </c>
      <c r="H69" s="59">
        <f t="shared" si="9"/>
        <v>2.1914897149403153E-3</v>
      </c>
      <c r="I69" s="60">
        <v>0.5</v>
      </c>
      <c r="J69" s="59">
        <f t="shared" si="10"/>
        <v>1.089774284629229E-2</v>
      </c>
      <c r="K69" s="61">
        <f t="shared" si="12"/>
        <v>0.9891022571537077</v>
      </c>
      <c r="L69" s="62">
        <f t="shared" si="16"/>
        <v>96774.13071923556</v>
      </c>
      <c r="M69" s="63">
        <f t="shared" si="13"/>
        <v>1054.6195907517103</v>
      </c>
      <c r="N69" s="62">
        <f t="shared" si="17"/>
        <v>481234.10461929854</v>
      </c>
      <c r="O69" s="63">
        <f t="shared" si="14"/>
        <v>4435068.3954549246</v>
      </c>
      <c r="P69" s="64">
        <f t="shared" si="15"/>
        <v>45.829069840183813</v>
      </c>
    </row>
    <row r="70" spans="1:16" s="24" customFormat="1" ht="14.25" x14ac:dyDescent="0.2">
      <c r="A70" s="22"/>
      <c r="B70" s="56">
        <v>10</v>
      </c>
      <c r="C70" s="57" t="s">
        <v>11</v>
      </c>
      <c r="D70" s="56">
        <v>35</v>
      </c>
      <c r="E70" s="56">
        <v>5</v>
      </c>
      <c r="F70" s="114">
        <f>G188+G189+C189+C190+G190</f>
        <v>60380</v>
      </c>
      <c r="G70" s="130">
        <f t="shared" si="11"/>
        <v>178</v>
      </c>
      <c r="H70" s="59">
        <f t="shared" si="9"/>
        <v>2.9479960251738986E-3</v>
      </c>
      <c r="I70" s="60">
        <v>0.5</v>
      </c>
      <c r="J70" s="59">
        <f t="shared" si="10"/>
        <v>1.4632141389231402E-2</v>
      </c>
      <c r="K70" s="61">
        <f t="shared" si="12"/>
        <v>0.98536785861076859</v>
      </c>
      <c r="L70" s="62">
        <f t="shared" si="16"/>
        <v>95719.511128483849</v>
      </c>
      <c r="M70" s="63">
        <f t="shared" si="13"/>
        <v>1400.581420540082</v>
      </c>
      <c r="N70" s="62">
        <f t="shared" si="17"/>
        <v>475096.10209106904</v>
      </c>
      <c r="O70" s="63">
        <f t="shared" si="14"/>
        <v>3953834.290835626</v>
      </c>
      <c r="P70" s="64">
        <f t="shared" si="15"/>
        <v>41.306461391433693</v>
      </c>
    </row>
    <row r="71" spans="1:16" s="24" customFormat="1" ht="14.25" x14ac:dyDescent="0.2">
      <c r="A71" s="22"/>
      <c r="B71" s="56">
        <v>11</v>
      </c>
      <c r="C71" s="57" t="s">
        <v>12</v>
      </c>
      <c r="D71" s="56">
        <v>40</v>
      </c>
      <c r="E71" s="56">
        <v>5</v>
      </c>
      <c r="F71" s="114">
        <f>C191+C192+C193+G191+G192</f>
        <v>69036</v>
      </c>
      <c r="G71" s="130">
        <f t="shared" si="11"/>
        <v>263</v>
      </c>
      <c r="H71" s="59">
        <f t="shared" si="9"/>
        <v>3.8096065820731211E-3</v>
      </c>
      <c r="I71" s="60">
        <v>0.5</v>
      </c>
      <c r="J71" s="59">
        <f t="shared" si="10"/>
        <v>1.8868330619067772E-2</v>
      </c>
      <c r="K71" s="61">
        <f t="shared" si="12"/>
        <v>0.98113166938093221</v>
      </c>
      <c r="L71" s="62">
        <f t="shared" si="16"/>
        <v>94318.929707943767</v>
      </c>
      <c r="M71" s="63">
        <f t="shared" si="13"/>
        <v>1779.6407493660954</v>
      </c>
      <c r="N71" s="62">
        <f t="shared" si="17"/>
        <v>467145.54666630353</v>
      </c>
      <c r="O71" s="63">
        <f t="shared" si="14"/>
        <v>3478738.1887445571</v>
      </c>
      <c r="P71" s="64">
        <f t="shared" si="15"/>
        <v>36.882714843312833</v>
      </c>
    </row>
    <row r="72" spans="1:16" s="24" customFormat="1" ht="14.25" x14ac:dyDescent="0.2">
      <c r="A72" s="22"/>
      <c r="B72" s="56">
        <v>12</v>
      </c>
      <c r="C72" s="57" t="s">
        <v>13</v>
      </c>
      <c r="D72" s="56">
        <v>45</v>
      </c>
      <c r="E72" s="56">
        <v>5</v>
      </c>
      <c r="F72" s="114">
        <f>G193+G194+G195+C194+C195</f>
        <v>62148</v>
      </c>
      <c r="G72" s="130">
        <f t="shared" si="11"/>
        <v>389</v>
      </c>
      <c r="H72" s="59">
        <f t="shared" si="9"/>
        <v>6.2592521078715328E-3</v>
      </c>
      <c r="I72" s="60">
        <v>0.5</v>
      </c>
      <c r="J72" s="59">
        <f t="shared" si="10"/>
        <v>3.081407783525162E-2</v>
      </c>
      <c r="K72" s="61">
        <f t="shared" si="12"/>
        <v>0.96918592216474841</v>
      </c>
      <c r="L72" s="62">
        <f t="shared" si="16"/>
        <v>92539.288958577672</v>
      </c>
      <c r="M72" s="63">
        <f t="shared" si="13"/>
        <v>2851.5128527884517</v>
      </c>
      <c r="N72" s="62">
        <f t="shared" si="17"/>
        <v>455567.66266091727</v>
      </c>
      <c r="O72" s="63">
        <f t="shared" si="14"/>
        <v>3011592.6420782534</v>
      </c>
      <c r="P72" s="64">
        <f t="shared" si="15"/>
        <v>32.543935402683921</v>
      </c>
    </row>
    <row r="73" spans="1:16" s="24" customFormat="1" ht="14.25" x14ac:dyDescent="0.2">
      <c r="A73" s="22"/>
      <c r="B73" s="56">
        <v>13</v>
      </c>
      <c r="C73" s="57" t="s">
        <v>14</v>
      </c>
      <c r="D73" s="56">
        <v>50</v>
      </c>
      <c r="E73" s="56">
        <v>5</v>
      </c>
      <c r="F73" s="114">
        <f>C196+C197+C198+G196+G197</f>
        <v>56254</v>
      </c>
      <c r="G73" s="130">
        <f t="shared" si="11"/>
        <v>463</v>
      </c>
      <c r="H73" s="59">
        <f t="shared" si="9"/>
        <v>8.2305258292743634E-3</v>
      </c>
      <c r="I73" s="60">
        <v>0.5</v>
      </c>
      <c r="J73" s="59">
        <f t="shared" si="10"/>
        <v>4.032293181679629E-2</v>
      </c>
      <c r="K73" s="61">
        <f t="shared" si="12"/>
        <v>0.95967706818320375</v>
      </c>
      <c r="L73" s="62">
        <f t="shared" si="16"/>
        <v>89687.77610578922</v>
      </c>
      <c r="M73" s="63">
        <f t="shared" si="13"/>
        <v>3616.4740807138296</v>
      </c>
      <c r="N73" s="62">
        <f t="shared" si="17"/>
        <v>439397.69532716146</v>
      </c>
      <c r="O73" s="63">
        <f t="shared" si="14"/>
        <v>2556024.9794173362</v>
      </c>
      <c r="P73" s="64">
        <f t="shared" si="15"/>
        <v>28.499145484468627</v>
      </c>
    </row>
    <row r="74" spans="1:16" s="24" customFormat="1" ht="14.25" x14ac:dyDescent="0.2">
      <c r="A74" s="22"/>
      <c r="B74" s="56">
        <v>14</v>
      </c>
      <c r="C74" s="57" t="s">
        <v>15</v>
      </c>
      <c r="D74" s="56">
        <v>55</v>
      </c>
      <c r="E74" s="56">
        <v>5</v>
      </c>
      <c r="F74" s="114">
        <f>G198+G199+G200+C199+C200</f>
        <v>47424</v>
      </c>
      <c r="G74" s="130">
        <f t="shared" si="11"/>
        <v>548</v>
      </c>
      <c r="H74" s="59">
        <f t="shared" si="9"/>
        <v>1.1555330634278002E-2</v>
      </c>
      <c r="I74" s="60">
        <v>0.5</v>
      </c>
      <c r="J74" s="59">
        <f t="shared" si="10"/>
        <v>5.615444521867443E-2</v>
      </c>
      <c r="K74" s="61">
        <f t="shared" si="12"/>
        <v>0.94384555478132559</v>
      </c>
      <c r="L74" s="62">
        <f t="shared" si="16"/>
        <v>86071.302025075391</v>
      </c>
      <c r="M74" s="63">
        <f t="shared" si="13"/>
        <v>4833.2862144670798</v>
      </c>
      <c r="N74" s="62">
        <f t="shared" si="17"/>
        <v>418273.29458920925</v>
      </c>
      <c r="O74" s="63">
        <f t="shared" si="14"/>
        <v>2116627.2840901748</v>
      </c>
      <c r="P74" s="64">
        <f t="shared" si="15"/>
        <v>24.591556468769717</v>
      </c>
    </row>
    <row r="75" spans="1:16" s="24" customFormat="1" ht="14.25" x14ac:dyDescent="0.2">
      <c r="A75" s="22"/>
      <c r="B75" s="56">
        <v>15</v>
      </c>
      <c r="C75" s="57" t="s">
        <v>16</v>
      </c>
      <c r="D75" s="56">
        <v>60</v>
      </c>
      <c r="E75" s="56">
        <v>5</v>
      </c>
      <c r="F75" s="114">
        <f>C201+C202+C203+G201+G202</f>
        <v>36651</v>
      </c>
      <c r="G75" s="130">
        <f t="shared" si="11"/>
        <v>559</v>
      </c>
      <c r="H75" s="59">
        <f t="shared" si="9"/>
        <v>1.5251971296826827E-2</v>
      </c>
      <c r="I75" s="60">
        <v>0.5</v>
      </c>
      <c r="J75" s="59">
        <f t="shared" si="10"/>
        <v>7.3458874857090295E-2</v>
      </c>
      <c r="K75" s="61">
        <f t="shared" si="12"/>
        <v>0.92654112514290965</v>
      </c>
      <c r="L75" s="62">
        <f t="shared" si="16"/>
        <v>81238.015810608311</v>
      </c>
      <c r="M75" s="63">
        <f t="shared" si="13"/>
        <v>5967.6532370697969</v>
      </c>
      <c r="N75" s="62">
        <f t="shared" si="17"/>
        <v>391270.9459603671</v>
      </c>
      <c r="O75" s="63">
        <f t="shared" si="14"/>
        <v>1698353.9895009657</v>
      </c>
      <c r="P75" s="64">
        <f t="shared" si="15"/>
        <v>20.905901905092929</v>
      </c>
    </row>
    <row r="76" spans="1:16" s="24" customFormat="1" ht="14.25" x14ac:dyDescent="0.2">
      <c r="A76" s="22"/>
      <c r="B76" s="56">
        <v>16</v>
      </c>
      <c r="C76" s="57" t="s">
        <v>17</v>
      </c>
      <c r="D76" s="56">
        <v>65</v>
      </c>
      <c r="E76" s="56">
        <v>5</v>
      </c>
      <c r="F76" s="114">
        <f>G203+G204+G205+C204+C205</f>
        <v>25023</v>
      </c>
      <c r="G76" s="130">
        <f t="shared" si="11"/>
        <v>613</v>
      </c>
      <c r="H76" s="59">
        <f t="shared" si="9"/>
        <v>2.449746233465212E-2</v>
      </c>
      <c r="I76" s="60">
        <v>0.5</v>
      </c>
      <c r="J76" s="59">
        <f t="shared" si="10"/>
        <v>0.11541865150345504</v>
      </c>
      <c r="K76" s="61">
        <f t="shared" si="12"/>
        <v>0.88458134849654502</v>
      </c>
      <c r="L76" s="62">
        <f t="shared" si="16"/>
        <v>75270.362573538514</v>
      </c>
      <c r="M76" s="63">
        <f t="shared" si="13"/>
        <v>8687.6037464139517</v>
      </c>
      <c r="N76" s="62">
        <f t="shared" si="17"/>
        <v>354632.80350165768</v>
      </c>
      <c r="O76" s="63">
        <f t="shared" si="14"/>
        <v>1307083.0435405986</v>
      </c>
      <c r="P76" s="64">
        <f t="shared" si="15"/>
        <v>17.365175333964803</v>
      </c>
    </row>
    <row r="77" spans="1:16" s="24" customFormat="1" ht="14.25" x14ac:dyDescent="0.2">
      <c r="A77" s="22"/>
      <c r="B77" s="56">
        <v>17</v>
      </c>
      <c r="C77" s="57" t="s">
        <v>18</v>
      </c>
      <c r="D77" s="56">
        <v>70</v>
      </c>
      <c r="E77" s="56">
        <v>5</v>
      </c>
      <c r="F77" s="114">
        <f>C206+C207+C208+G206+G207</f>
        <v>17654</v>
      </c>
      <c r="G77" s="130">
        <f t="shared" si="11"/>
        <v>609</v>
      </c>
      <c r="H77" s="59">
        <f t="shared" si="9"/>
        <v>3.4496431403647901E-2</v>
      </c>
      <c r="I77" s="60">
        <v>0.5</v>
      </c>
      <c r="J77" s="59">
        <f t="shared" si="10"/>
        <v>0.15878810001825153</v>
      </c>
      <c r="K77" s="61">
        <f t="shared" si="12"/>
        <v>0.8412118999817485</v>
      </c>
      <c r="L77" s="62">
        <f t="shared" si="16"/>
        <v>66582.758827124562</v>
      </c>
      <c r="M77" s="63">
        <f t="shared" si="13"/>
        <v>10572.549768132572</v>
      </c>
      <c r="N77" s="62">
        <f t="shared" si="17"/>
        <v>306482.41971529141</v>
      </c>
      <c r="O77" s="63">
        <f t="shared" si="14"/>
        <v>952450.24003894092</v>
      </c>
      <c r="P77" s="64">
        <f t="shared" si="15"/>
        <v>14.30475782044241</v>
      </c>
    </row>
    <row r="78" spans="1:16" s="24" customFormat="1" ht="14.25" x14ac:dyDescent="0.2">
      <c r="A78" s="22"/>
      <c r="B78" s="56">
        <v>18</v>
      </c>
      <c r="C78" s="57" t="s">
        <v>19</v>
      </c>
      <c r="D78" s="56">
        <v>75</v>
      </c>
      <c r="E78" s="56">
        <v>5</v>
      </c>
      <c r="F78" s="114">
        <f>G208+G209+G210+C209+C210</f>
        <v>10988</v>
      </c>
      <c r="G78" s="130">
        <f t="shared" si="11"/>
        <v>587</v>
      </c>
      <c r="H78" s="59">
        <f t="shared" si="9"/>
        <v>5.3421914816163089E-2</v>
      </c>
      <c r="I78" s="60">
        <v>0.5</v>
      </c>
      <c r="J78" s="59">
        <f t="shared" si="10"/>
        <v>0.23563887439283851</v>
      </c>
      <c r="K78" s="61">
        <f t="shared" si="12"/>
        <v>0.76436112560716152</v>
      </c>
      <c r="L78" s="62">
        <f t="shared" si="16"/>
        <v>56010.20905899199</v>
      </c>
      <c r="M78" s="63">
        <f t="shared" si="13"/>
        <v>13198.182617168437</v>
      </c>
      <c r="N78" s="62">
        <f t="shared" si="17"/>
        <v>247055.58875203886</v>
      </c>
      <c r="O78" s="63">
        <f t="shared" si="14"/>
        <v>645967.82032364956</v>
      </c>
      <c r="P78" s="64">
        <f t="shared" si="15"/>
        <v>11.533037122630496</v>
      </c>
    </row>
    <row r="79" spans="1:16" s="24" customFormat="1" ht="14.25" x14ac:dyDescent="0.2">
      <c r="A79" s="22"/>
      <c r="B79" s="56">
        <v>19</v>
      </c>
      <c r="C79" s="57" t="s">
        <v>20</v>
      </c>
      <c r="D79" s="56">
        <v>80</v>
      </c>
      <c r="E79" s="56">
        <v>5</v>
      </c>
      <c r="F79" s="114">
        <f>C211+C212+C213+G211+G212</f>
        <v>7135</v>
      </c>
      <c r="G79" s="130">
        <f t="shared" si="11"/>
        <v>617</v>
      </c>
      <c r="H79" s="59">
        <f t="shared" si="9"/>
        <v>8.6475122634898385E-2</v>
      </c>
      <c r="I79" s="60">
        <v>0.5</v>
      </c>
      <c r="J79" s="59">
        <f t="shared" si="10"/>
        <v>0.35551714203399593</v>
      </c>
      <c r="K79" s="61">
        <f t="shared" si="12"/>
        <v>0.64448285796600402</v>
      </c>
      <c r="L79" s="62">
        <f t="shared" si="16"/>
        <v>42812.026441823553</v>
      </c>
      <c r="M79" s="63">
        <f t="shared" si="13"/>
        <v>15220.409285280974</v>
      </c>
      <c r="N79" s="62">
        <f t="shared" si="17"/>
        <v>176009.10899591533</v>
      </c>
      <c r="O79" s="63">
        <f t="shared" si="14"/>
        <v>398912.23157161073</v>
      </c>
      <c r="P79" s="64">
        <f t="shared" si="15"/>
        <v>9.3177610294547719</v>
      </c>
    </row>
    <row r="80" spans="1:16" s="24" customFormat="1" ht="14.25" x14ac:dyDescent="0.2">
      <c r="A80" s="22"/>
      <c r="B80" s="56">
        <v>20</v>
      </c>
      <c r="C80" s="57" t="s">
        <v>21</v>
      </c>
      <c r="D80" s="56">
        <v>85</v>
      </c>
      <c r="E80" s="56">
        <v>5</v>
      </c>
      <c r="F80" s="114">
        <f>G213+G214+G215+C214+C215</f>
        <v>4111</v>
      </c>
      <c r="G80" s="130">
        <f t="shared" si="11"/>
        <v>436</v>
      </c>
      <c r="H80" s="59">
        <f t="shared" si="9"/>
        <v>0.10605692045730966</v>
      </c>
      <c r="I80" s="60">
        <v>0.5</v>
      </c>
      <c r="J80" s="59">
        <f t="shared" si="10"/>
        <v>0.41915016343010963</v>
      </c>
      <c r="K80" s="61">
        <f t="shared" si="12"/>
        <v>0.58084983656989042</v>
      </c>
      <c r="L80" s="62">
        <f t="shared" si="16"/>
        <v>27591.617156542579</v>
      </c>
      <c r="M80" s="63">
        <f t="shared" si="13"/>
        <v>11565.030840465839</v>
      </c>
      <c r="N80" s="62">
        <f t="shared" si="17"/>
        <v>109045.50868154831</v>
      </c>
      <c r="O80" s="63">
        <f t="shared" si="14"/>
        <v>222903.12257569539</v>
      </c>
      <c r="P80" s="64">
        <f t="shared" si="15"/>
        <v>8.0786537922384944</v>
      </c>
    </row>
    <row r="81" spans="1:16" s="24" customFormat="1" ht="14.25" x14ac:dyDescent="0.2">
      <c r="A81" s="22"/>
      <c r="B81" s="56">
        <v>21</v>
      </c>
      <c r="C81" s="56" t="s">
        <v>22</v>
      </c>
      <c r="D81" s="56">
        <v>90</v>
      </c>
      <c r="E81" s="56">
        <v>5</v>
      </c>
      <c r="F81" s="58">
        <f>C216+C217+C218+G216+G217</f>
        <v>1876</v>
      </c>
      <c r="G81" s="130">
        <f t="shared" si="11"/>
        <v>226</v>
      </c>
      <c r="H81" s="59">
        <f t="shared" si="9"/>
        <v>0.12046908315565032</v>
      </c>
      <c r="I81" s="60">
        <v>0.5</v>
      </c>
      <c r="J81" s="59">
        <f t="shared" si="10"/>
        <v>0.46292503072511271</v>
      </c>
      <c r="K81" s="61">
        <f t="shared" si="12"/>
        <v>0.53707496927488729</v>
      </c>
      <c r="L81" s="62">
        <f t="shared" si="16"/>
        <v>16026.58631607674</v>
      </c>
      <c r="M81" s="63">
        <f t="shared" si="13"/>
        <v>7419.1079627884956</v>
      </c>
      <c r="N81" s="62">
        <f t="shared" si="17"/>
        <v>61585.161673412455</v>
      </c>
      <c r="O81" s="63">
        <f t="shared" si="14"/>
        <v>113857.6138941471</v>
      </c>
      <c r="P81" s="64">
        <f t="shared" si="15"/>
        <v>7.104296052112681</v>
      </c>
    </row>
    <row r="82" spans="1:16" s="24" customFormat="1" ht="14.25" x14ac:dyDescent="0.2">
      <c r="A82" s="22"/>
      <c r="B82" s="56">
        <v>22</v>
      </c>
      <c r="C82" s="56" t="s">
        <v>23</v>
      </c>
      <c r="D82" s="56">
        <v>95</v>
      </c>
      <c r="E82" s="56">
        <v>5</v>
      </c>
      <c r="F82" s="58">
        <f>G218+G219+G220+C219+C220</f>
        <v>826</v>
      </c>
      <c r="G82" s="130">
        <f t="shared" si="11"/>
        <v>55</v>
      </c>
      <c r="H82" s="59">
        <f t="shared" si="9"/>
        <v>6.6585956416464892E-2</v>
      </c>
      <c r="I82" s="60">
        <v>0.5</v>
      </c>
      <c r="J82" s="59">
        <f t="shared" si="10"/>
        <v>0.2854177477944993</v>
      </c>
      <c r="K82" s="61">
        <f t="shared" si="12"/>
        <v>0.71458225220550076</v>
      </c>
      <c r="L82" s="62">
        <f t="shared" si="16"/>
        <v>8607.4783532882448</v>
      </c>
      <c r="M82" s="63">
        <f t="shared" si="13"/>
        <v>2456.7270857854364</v>
      </c>
      <c r="N82" s="62">
        <f t="shared" si="17"/>
        <v>36895.57405197763</v>
      </c>
      <c r="O82" s="63">
        <f t="shared" si="14"/>
        <v>52272.452220734653</v>
      </c>
      <c r="P82" s="64">
        <f t="shared" si="15"/>
        <v>6.0729112610275031</v>
      </c>
    </row>
    <row r="83" spans="1:16" s="24" customFormat="1" ht="14.25" x14ac:dyDescent="0.2">
      <c r="A83" s="22"/>
      <c r="B83" s="65">
        <v>23</v>
      </c>
      <c r="C83" s="65" t="s">
        <v>3</v>
      </c>
      <c r="D83" s="65" t="s">
        <v>3</v>
      </c>
      <c r="E83" s="65">
        <v>5</v>
      </c>
      <c r="F83" s="66">
        <f>C221+G221</f>
        <v>657</v>
      </c>
      <c r="G83" s="130">
        <f t="shared" si="11"/>
        <v>12</v>
      </c>
      <c r="H83" s="67">
        <f t="shared" si="9"/>
        <v>1.8264840182648401E-2</v>
      </c>
      <c r="I83" s="68">
        <v>0.5</v>
      </c>
      <c r="J83" s="67">
        <f t="shared" si="10"/>
        <v>8.7336244541484725E-2</v>
      </c>
      <c r="K83" s="69">
        <f>1-J83</f>
        <v>0.9126637554585153</v>
      </c>
      <c r="L83" s="70">
        <f t="shared" si="16"/>
        <v>6150.7512675028083</v>
      </c>
      <c r="M83" s="71">
        <f t="shared" si="13"/>
        <v>6150.7512675028083</v>
      </c>
      <c r="N83" s="70">
        <f t="shared" si="17"/>
        <v>15376.878168757021</v>
      </c>
      <c r="O83" s="71">
        <f t="shared" si="14"/>
        <v>15376.878168757021</v>
      </c>
      <c r="P83" s="72">
        <f t="shared" si="15"/>
        <v>2.5</v>
      </c>
    </row>
    <row r="84" spans="1:16" s="24" customFormat="1" ht="14.25" x14ac:dyDescent="0.2">
      <c r="A84" s="22"/>
      <c r="B84" s="22"/>
      <c r="C84" s="22"/>
      <c r="D84" s="22"/>
      <c r="E84" s="22"/>
      <c r="F84" s="108">
        <f>SUM(F62:F83)</f>
        <v>777220</v>
      </c>
      <c r="G84" s="108">
        <f>SUM(G62:G83)</f>
        <v>6030</v>
      </c>
      <c r="H84" s="22"/>
      <c r="I84" s="22"/>
      <c r="J84" s="22"/>
      <c r="K84" s="22"/>
      <c r="L84" s="22"/>
      <c r="M84" s="22"/>
      <c r="N84" s="22"/>
      <c r="O84" s="22"/>
      <c r="P84" s="22"/>
    </row>
    <row r="85" spans="1:16" s="24" customFormat="1" ht="14.25" x14ac:dyDescent="0.2">
      <c r="A85" s="22"/>
      <c r="B85" s="22"/>
      <c r="C85" s="22"/>
      <c r="D85" s="22"/>
      <c r="E85" s="22"/>
      <c r="F85" s="103"/>
      <c r="G85" s="103"/>
      <c r="H85" s="22"/>
      <c r="I85" s="22"/>
      <c r="J85" s="22"/>
      <c r="K85" s="22"/>
      <c r="L85" s="22"/>
      <c r="M85" s="22"/>
      <c r="N85" s="22"/>
      <c r="O85" s="22"/>
      <c r="P85" s="22"/>
    </row>
    <row r="86" spans="1:16" s="24" customFormat="1" ht="15" x14ac:dyDescent="0.25">
      <c r="A86" s="22"/>
      <c r="B86" s="109" t="s">
        <v>264</v>
      </c>
      <c r="C86" s="110"/>
      <c r="D86" s="110"/>
      <c r="E86" s="110"/>
      <c r="F86" s="103"/>
      <c r="G86" s="103"/>
      <c r="H86" s="22"/>
      <c r="I86" s="22"/>
      <c r="J86" s="22"/>
      <c r="K86" s="22"/>
      <c r="L86" s="22"/>
      <c r="M86" s="22"/>
      <c r="N86" s="22"/>
      <c r="O86" s="22"/>
      <c r="P86" s="22"/>
    </row>
    <row r="87" spans="1:16" s="24" customFormat="1" ht="4.5" customHeight="1" x14ac:dyDescent="0.2">
      <c r="A87" s="22"/>
      <c r="B87" s="22"/>
      <c r="C87" s="22"/>
      <c r="D87" s="22"/>
      <c r="E87" s="22"/>
      <c r="F87" s="103"/>
      <c r="G87" s="103"/>
      <c r="H87" s="22"/>
      <c r="I87" s="22"/>
      <c r="J87" s="22"/>
      <c r="K87" s="22"/>
      <c r="L87" s="22"/>
      <c r="M87" s="22"/>
      <c r="N87" s="22"/>
      <c r="O87" s="22"/>
      <c r="P87" s="22"/>
    </row>
    <row r="88" spans="1:16" s="24" customFormat="1" ht="14.25" x14ac:dyDescent="0.2">
      <c r="A88" s="22"/>
      <c r="B88" s="47"/>
      <c r="C88" s="47" t="s">
        <v>40</v>
      </c>
      <c r="D88" s="47" t="s">
        <v>41</v>
      </c>
      <c r="E88" s="47" t="s">
        <v>42</v>
      </c>
      <c r="F88" s="47" t="s">
        <v>43</v>
      </c>
      <c r="G88" s="47" t="s">
        <v>44</v>
      </c>
      <c r="H88" s="47" t="s">
        <v>112</v>
      </c>
      <c r="I88" s="47" t="s">
        <v>45</v>
      </c>
      <c r="J88" s="47" t="s">
        <v>46</v>
      </c>
      <c r="K88" s="47" t="s">
        <v>47</v>
      </c>
      <c r="L88" s="47" t="s">
        <v>48</v>
      </c>
      <c r="M88" s="47" t="s">
        <v>49</v>
      </c>
      <c r="N88" s="47" t="s">
        <v>50</v>
      </c>
      <c r="O88" s="47" t="s">
        <v>51</v>
      </c>
      <c r="P88" s="47" t="s">
        <v>52</v>
      </c>
    </row>
    <row r="89" spans="1:16" s="24" customFormat="1" ht="15" x14ac:dyDescent="0.25">
      <c r="A89" s="22"/>
      <c r="B89" s="73">
        <v>1</v>
      </c>
      <c r="C89" s="73" t="s">
        <v>24</v>
      </c>
      <c r="D89" s="74" t="s">
        <v>0</v>
      </c>
      <c r="E89" s="74" t="s">
        <v>1</v>
      </c>
      <c r="F89" s="75" t="s">
        <v>53</v>
      </c>
      <c r="G89" s="75" t="s">
        <v>54</v>
      </c>
      <c r="H89" s="75" t="s">
        <v>55</v>
      </c>
      <c r="I89" s="74" t="s">
        <v>2</v>
      </c>
      <c r="J89" s="75" t="s">
        <v>56</v>
      </c>
      <c r="K89" s="75" t="s">
        <v>57</v>
      </c>
      <c r="L89" s="74" t="s">
        <v>58</v>
      </c>
      <c r="M89" s="75" t="s">
        <v>59</v>
      </c>
      <c r="N89" s="75" t="s">
        <v>60</v>
      </c>
      <c r="O89" s="74" t="s">
        <v>61</v>
      </c>
      <c r="P89" s="74" t="s">
        <v>62</v>
      </c>
    </row>
    <row r="90" spans="1:16" s="24" customFormat="1" ht="31.5" x14ac:dyDescent="0.2">
      <c r="A90" s="22"/>
      <c r="B90" s="76"/>
      <c r="C90" s="76"/>
      <c r="D90" s="76"/>
      <c r="E90" s="76"/>
      <c r="F90" s="76" t="s">
        <v>141</v>
      </c>
      <c r="G90" s="76" t="s">
        <v>143</v>
      </c>
      <c r="H90" s="76" t="s">
        <v>142</v>
      </c>
      <c r="I90" s="76" t="s">
        <v>148</v>
      </c>
      <c r="J90" s="76" t="s">
        <v>140</v>
      </c>
      <c r="K90" s="76" t="s">
        <v>149</v>
      </c>
      <c r="L90" s="76" t="s">
        <v>145</v>
      </c>
      <c r="M90" s="76" t="s">
        <v>144</v>
      </c>
      <c r="N90" s="76" t="s">
        <v>146</v>
      </c>
      <c r="O90" s="76" t="s">
        <v>147</v>
      </c>
      <c r="P90" s="76" t="s">
        <v>25</v>
      </c>
    </row>
    <row r="91" spans="1:16" s="24" customFormat="1" ht="14.25" x14ac:dyDescent="0.2">
      <c r="A91" s="22"/>
      <c r="B91" s="48">
        <v>2</v>
      </c>
      <c r="C91" s="49" t="s">
        <v>63</v>
      </c>
      <c r="D91" s="48">
        <v>0</v>
      </c>
      <c r="E91" s="48">
        <v>1</v>
      </c>
      <c r="F91" s="114">
        <f>D171</f>
        <v>6866</v>
      </c>
      <c r="G91" s="130">
        <f>D237</f>
        <v>28</v>
      </c>
      <c r="H91" s="50">
        <f t="shared" ref="H91:H112" si="18">+G91/F91</f>
        <v>4.0780658316341397E-3</v>
      </c>
      <c r="I91" s="51">
        <v>0.1</v>
      </c>
      <c r="J91" s="50">
        <f t="shared" ref="J91:J112" si="19">+(E91*H91)/(1+E91*(1-I91)*H91)</f>
        <v>4.063153006733225E-3</v>
      </c>
      <c r="K91" s="52">
        <f>1-J91</f>
        <v>0.99593684699326679</v>
      </c>
      <c r="L91" s="53">
        <v>100000</v>
      </c>
      <c r="M91" s="54">
        <f>+L91-L92</f>
        <v>406.31530067331914</v>
      </c>
      <c r="N91" s="53">
        <f>0.1*E91*M91+(L92*E91)</f>
        <v>99634.316229394011</v>
      </c>
      <c r="O91" s="54">
        <f>+O92+N91</f>
        <v>8066429.4626038754</v>
      </c>
      <c r="P91" s="55">
        <f>+O91/L91</f>
        <v>80.664294626038753</v>
      </c>
    </row>
    <row r="92" spans="1:16" s="24" customFormat="1" ht="14.25" x14ac:dyDescent="0.2">
      <c r="A92" s="22"/>
      <c r="B92" s="56">
        <v>3</v>
      </c>
      <c r="C92" s="57" t="s">
        <v>4</v>
      </c>
      <c r="D92" s="56">
        <v>1</v>
      </c>
      <c r="E92" s="56">
        <v>4</v>
      </c>
      <c r="F92" s="114">
        <f>H171+H172+D172+D173</f>
        <v>32256</v>
      </c>
      <c r="G92" s="130">
        <f t="shared" ref="G92:G112" si="20">D238</f>
        <v>9</v>
      </c>
      <c r="H92" s="59">
        <f t="shared" si="18"/>
        <v>2.7901785714285713E-4</v>
      </c>
      <c r="I92" s="60">
        <v>0.4</v>
      </c>
      <c r="J92" s="59">
        <f t="shared" si="19"/>
        <v>1.115324559446799E-3</v>
      </c>
      <c r="K92" s="61">
        <f t="shared" ref="K92:K111" si="21">1-J92</f>
        <v>0.99888467544055315</v>
      </c>
      <c r="L92" s="62">
        <f>+L91-(L91*J91)</f>
        <v>99593.684699326681</v>
      </c>
      <c r="M92" s="63">
        <f t="shared" ref="M92:M112" si="22">+L92-L93</f>
        <v>111.07928251095291</v>
      </c>
      <c r="N92" s="62">
        <f>0.4*E92*M92+(L93*E92)</f>
        <v>398108.14851928042</v>
      </c>
      <c r="O92" s="63">
        <f t="shared" ref="O92:O112" si="23">+O93+N92</f>
        <v>7966795.1463744817</v>
      </c>
      <c r="P92" s="64">
        <f t="shared" ref="P92:P112" si="24">+O92/L92</f>
        <v>79.992975161288939</v>
      </c>
    </row>
    <row r="93" spans="1:16" s="24" customFormat="1" ht="14.25" x14ac:dyDescent="0.2">
      <c r="A93" s="22"/>
      <c r="B93" s="56">
        <v>4</v>
      </c>
      <c r="C93" s="57" t="s">
        <v>5</v>
      </c>
      <c r="D93" s="56">
        <v>5</v>
      </c>
      <c r="E93" s="56">
        <v>5</v>
      </c>
      <c r="F93" s="114">
        <f>H173+H174+H175+D174+D175</f>
        <v>50251</v>
      </c>
      <c r="G93" s="130">
        <f t="shared" si="20"/>
        <v>11</v>
      </c>
      <c r="H93" s="59">
        <f t="shared" si="18"/>
        <v>2.1890111639569362E-4</v>
      </c>
      <c r="I93" s="60">
        <v>0.5</v>
      </c>
      <c r="J93" s="59">
        <f t="shared" si="19"/>
        <v>1.0939069383533715E-3</v>
      </c>
      <c r="K93" s="61">
        <f t="shared" si="21"/>
        <v>0.99890609306164668</v>
      </c>
      <c r="L93" s="62">
        <f t="shared" ref="L93:L112" si="25">+L92-(L92*J92)</f>
        <v>99482.605416815728</v>
      </c>
      <c r="M93" s="63">
        <f t="shared" si="22"/>
        <v>108.82471231093223</v>
      </c>
      <c r="N93" s="62">
        <f t="shared" ref="N93:N112" si="26">0.5*E93*(L93+L94)</f>
        <v>497140.96530330135</v>
      </c>
      <c r="O93" s="63">
        <f t="shared" si="23"/>
        <v>7568686.9978552014</v>
      </c>
      <c r="P93" s="64">
        <f t="shared" si="24"/>
        <v>76.080506397511897</v>
      </c>
    </row>
    <row r="94" spans="1:16" s="24" customFormat="1" ht="14.25" x14ac:dyDescent="0.2">
      <c r="A94" s="22"/>
      <c r="B94" s="56">
        <v>5</v>
      </c>
      <c r="C94" s="57" t="s">
        <v>6</v>
      </c>
      <c r="D94" s="56">
        <v>10</v>
      </c>
      <c r="E94" s="56">
        <v>5</v>
      </c>
      <c r="F94" s="114">
        <f>D176+D177+D178+H176+H177</f>
        <v>50082</v>
      </c>
      <c r="G94" s="130">
        <f t="shared" si="20"/>
        <v>17</v>
      </c>
      <c r="H94" s="59">
        <f t="shared" si="18"/>
        <v>3.3944331296673454E-4</v>
      </c>
      <c r="I94" s="60">
        <v>0.5</v>
      </c>
      <c r="J94" s="59">
        <f t="shared" si="19"/>
        <v>1.6957775139901645E-3</v>
      </c>
      <c r="K94" s="61">
        <f t="shared" si="21"/>
        <v>0.99830422248600981</v>
      </c>
      <c r="L94" s="62">
        <f t="shared" si="25"/>
        <v>99373.780704504796</v>
      </c>
      <c r="M94" s="63">
        <f t="shared" si="22"/>
        <v>168.5158227988868</v>
      </c>
      <c r="N94" s="62">
        <f t="shared" si="26"/>
        <v>496447.61396552675</v>
      </c>
      <c r="O94" s="63">
        <f t="shared" si="23"/>
        <v>7071546.0325519005</v>
      </c>
      <c r="P94" s="64">
        <f t="shared" si="24"/>
        <v>71.161084769227614</v>
      </c>
    </row>
    <row r="95" spans="1:16" s="24" customFormat="1" ht="14.25" x14ac:dyDescent="0.2">
      <c r="A95" s="22"/>
      <c r="B95" s="56">
        <v>6</v>
      </c>
      <c r="C95" s="57" t="s">
        <v>7</v>
      </c>
      <c r="D95" s="56">
        <v>15</v>
      </c>
      <c r="E95" s="56">
        <v>5</v>
      </c>
      <c r="F95" s="114">
        <f>H178+H179+H180+D179+D180</f>
        <v>48548</v>
      </c>
      <c r="G95" s="130">
        <f t="shared" si="20"/>
        <v>27</v>
      </c>
      <c r="H95" s="59">
        <f t="shared" si="18"/>
        <v>5.5615061382549233E-4</v>
      </c>
      <c r="I95" s="60">
        <v>0.5</v>
      </c>
      <c r="J95" s="59">
        <f t="shared" si="19"/>
        <v>2.7768921434521911E-3</v>
      </c>
      <c r="K95" s="61">
        <f t="shared" si="21"/>
        <v>0.99722310785654777</v>
      </c>
      <c r="L95" s="62">
        <f t="shared" si="25"/>
        <v>99205.264881705909</v>
      </c>
      <c r="M95" s="63">
        <f t="shared" si="22"/>
        <v>275.48232063910109</v>
      </c>
      <c r="N95" s="62">
        <f t="shared" si="26"/>
        <v>495337.61860693176</v>
      </c>
      <c r="O95" s="63">
        <f t="shared" si="23"/>
        <v>6575098.4185863733</v>
      </c>
      <c r="P95" s="64">
        <f t="shared" si="24"/>
        <v>66.277716474288297</v>
      </c>
    </row>
    <row r="96" spans="1:16" s="24" customFormat="1" ht="14.25" x14ac:dyDescent="0.2">
      <c r="A96" s="22"/>
      <c r="B96" s="56">
        <v>7</v>
      </c>
      <c r="C96" s="57" t="s">
        <v>8</v>
      </c>
      <c r="D96" s="56">
        <v>20</v>
      </c>
      <c r="E96" s="56">
        <v>5</v>
      </c>
      <c r="F96" s="114">
        <f>D181+D182+D183+H181+H182</f>
        <v>47224</v>
      </c>
      <c r="G96" s="130">
        <f t="shared" si="20"/>
        <v>37</v>
      </c>
      <c r="H96" s="59">
        <f t="shared" si="18"/>
        <v>7.8349991529730648E-4</v>
      </c>
      <c r="I96" s="60">
        <v>0.5</v>
      </c>
      <c r="J96" s="59">
        <f t="shared" si="19"/>
        <v>3.9098411759111518E-3</v>
      </c>
      <c r="K96" s="61">
        <f t="shared" si="21"/>
        <v>0.9960901588240888</v>
      </c>
      <c r="L96" s="62">
        <f t="shared" si="25"/>
        <v>98929.782561066808</v>
      </c>
      <c r="M96" s="63">
        <f t="shared" si="22"/>
        <v>386.79973738119588</v>
      </c>
      <c r="N96" s="62">
        <f t="shared" si="26"/>
        <v>493681.91346188105</v>
      </c>
      <c r="O96" s="63">
        <f t="shared" si="23"/>
        <v>6079760.7999794418</v>
      </c>
      <c r="P96" s="64">
        <f t="shared" si="24"/>
        <v>61.455313481828</v>
      </c>
    </row>
    <row r="97" spans="1:16" s="24" customFormat="1" ht="14.25" x14ac:dyDescent="0.2">
      <c r="A97" s="22"/>
      <c r="B97" s="56">
        <v>8</v>
      </c>
      <c r="C97" s="57" t="s">
        <v>9</v>
      </c>
      <c r="D97" s="56">
        <v>25</v>
      </c>
      <c r="E97" s="56">
        <v>5</v>
      </c>
      <c r="F97" s="114">
        <f>H183+H184+H185+D184+D185</f>
        <v>58116</v>
      </c>
      <c r="G97" s="130">
        <f t="shared" si="20"/>
        <v>40</v>
      </c>
      <c r="H97" s="59">
        <f t="shared" si="18"/>
        <v>6.8827861518342629E-4</v>
      </c>
      <c r="I97" s="60">
        <v>0.5</v>
      </c>
      <c r="J97" s="59">
        <f t="shared" si="19"/>
        <v>3.435481654527965E-3</v>
      </c>
      <c r="K97" s="61">
        <f t="shared" si="21"/>
        <v>0.99656451834547199</v>
      </c>
      <c r="L97" s="62">
        <f t="shared" si="25"/>
        <v>98542.982823685612</v>
      </c>
      <c r="M97" s="63">
        <f t="shared" si="22"/>
        <v>338.5426096732408</v>
      </c>
      <c r="N97" s="62">
        <f t="shared" si="26"/>
        <v>491868.55759424495</v>
      </c>
      <c r="O97" s="63">
        <f t="shared" si="23"/>
        <v>5586078.886517561</v>
      </c>
      <c r="P97" s="64">
        <f t="shared" si="24"/>
        <v>56.686724173067162</v>
      </c>
    </row>
    <row r="98" spans="1:16" s="24" customFormat="1" ht="14.25" x14ac:dyDescent="0.2">
      <c r="A98" s="22"/>
      <c r="B98" s="56">
        <v>9</v>
      </c>
      <c r="C98" s="57" t="s">
        <v>10</v>
      </c>
      <c r="D98" s="56">
        <v>30</v>
      </c>
      <c r="E98" s="56">
        <v>5</v>
      </c>
      <c r="F98" s="114">
        <f>D186+D187+D188+H186+H187</f>
        <v>61573</v>
      </c>
      <c r="G98" s="130">
        <f t="shared" si="20"/>
        <v>62</v>
      </c>
      <c r="H98" s="59">
        <f t="shared" si="18"/>
        <v>1.0069348578110537E-3</v>
      </c>
      <c r="I98" s="60">
        <v>0.5</v>
      </c>
      <c r="J98" s="59">
        <f t="shared" si="19"/>
        <v>5.0220321410057028E-3</v>
      </c>
      <c r="K98" s="61">
        <f t="shared" si="21"/>
        <v>0.99497796785899428</v>
      </c>
      <c r="L98" s="62">
        <f t="shared" si="25"/>
        <v>98204.440214012371</v>
      </c>
      <c r="M98" s="63">
        <f t="shared" si="22"/>
        <v>493.18585514424194</v>
      </c>
      <c r="N98" s="62">
        <f t="shared" si="26"/>
        <v>489789.23643220129</v>
      </c>
      <c r="O98" s="63">
        <f t="shared" si="23"/>
        <v>5094210.3289233157</v>
      </c>
      <c r="P98" s="64">
        <f t="shared" si="24"/>
        <v>51.873523415252308</v>
      </c>
    </row>
    <row r="99" spans="1:16" s="24" customFormat="1" ht="14.25" x14ac:dyDescent="0.2">
      <c r="A99" s="22"/>
      <c r="B99" s="56">
        <v>10</v>
      </c>
      <c r="C99" s="57" t="s">
        <v>11</v>
      </c>
      <c r="D99" s="56">
        <v>35</v>
      </c>
      <c r="E99" s="56">
        <v>5</v>
      </c>
      <c r="F99" s="114">
        <f>H188+H189+D189+D190+H190</f>
        <v>65182</v>
      </c>
      <c r="G99" s="130">
        <f t="shared" si="20"/>
        <v>78</v>
      </c>
      <c r="H99" s="59">
        <f t="shared" si="18"/>
        <v>1.1966493817311527E-3</v>
      </c>
      <c r="I99" s="60">
        <v>0.5</v>
      </c>
      <c r="J99" s="59">
        <f t="shared" si="19"/>
        <v>5.9654006760787434E-3</v>
      </c>
      <c r="K99" s="61">
        <f t="shared" si="21"/>
        <v>0.99403459932392124</v>
      </c>
      <c r="L99" s="62">
        <f t="shared" si="25"/>
        <v>97711.254358868129</v>
      </c>
      <c r="M99" s="63">
        <f t="shared" si="22"/>
        <v>582.88678281290049</v>
      </c>
      <c r="N99" s="62">
        <f t="shared" si="26"/>
        <v>487099.05483730836</v>
      </c>
      <c r="O99" s="63">
        <f t="shared" si="23"/>
        <v>4604421.0924911145</v>
      </c>
      <c r="P99" s="64">
        <f t="shared" si="24"/>
        <v>47.122730362055002</v>
      </c>
    </row>
    <row r="100" spans="1:16" s="24" customFormat="1" ht="14.25" x14ac:dyDescent="0.2">
      <c r="A100" s="22"/>
      <c r="B100" s="56">
        <v>11</v>
      </c>
      <c r="C100" s="57" t="s">
        <v>12</v>
      </c>
      <c r="D100" s="56">
        <v>40</v>
      </c>
      <c r="E100" s="56">
        <v>5</v>
      </c>
      <c r="F100" s="114">
        <f>D191+D192+D193+H191+H192</f>
        <v>72450</v>
      </c>
      <c r="G100" s="130">
        <f t="shared" si="20"/>
        <v>120</v>
      </c>
      <c r="H100" s="59">
        <f t="shared" si="18"/>
        <v>1.6563146997929607E-3</v>
      </c>
      <c r="I100" s="60">
        <v>0.5</v>
      </c>
      <c r="J100" s="59">
        <f t="shared" si="19"/>
        <v>8.2474226804123713E-3</v>
      </c>
      <c r="K100" s="61">
        <f t="shared" si="21"/>
        <v>0.99175257731958766</v>
      </c>
      <c r="L100" s="62">
        <f t="shared" si="25"/>
        <v>97128.367576055229</v>
      </c>
      <c r="M100" s="63">
        <f t="shared" si="22"/>
        <v>801.05870165818487</v>
      </c>
      <c r="N100" s="62">
        <f t="shared" si="26"/>
        <v>483639.1911261307</v>
      </c>
      <c r="O100" s="63">
        <f t="shared" si="23"/>
        <v>4117322.0376538062</v>
      </c>
      <c r="P100" s="64">
        <f t="shared" si="24"/>
        <v>42.390520302215371</v>
      </c>
    </row>
    <row r="101" spans="1:16" s="24" customFormat="1" ht="14.25" x14ac:dyDescent="0.2">
      <c r="A101" s="22"/>
      <c r="B101" s="56">
        <v>12</v>
      </c>
      <c r="C101" s="57" t="s">
        <v>13</v>
      </c>
      <c r="D101" s="56">
        <v>45</v>
      </c>
      <c r="E101" s="56">
        <v>5</v>
      </c>
      <c r="F101" s="114">
        <f>H193+H194+H195+D194+D195</f>
        <v>67074</v>
      </c>
      <c r="G101" s="130">
        <f t="shared" si="20"/>
        <v>182</v>
      </c>
      <c r="H101" s="59">
        <f t="shared" si="18"/>
        <v>2.7134209977040286E-3</v>
      </c>
      <c r="I101" s="60">
        <v>0.5</v>
      </c>
      <c r="J101" s="59">
        <f t="shared" si="19"/>
        <v>1.3475691924950762E-2</v>
      </c>
      <c r="K101" s="61">
        <f t="shared" si="21"/>
        <v>0.98652430807504921</v>
      </c>
      <c r="L101" s="62">
        <f t="shared" si="25"/>
        <v>96327.308874397044</v>
      </c>
      <c r="M101" s="63">
        <f t="shared" si="22"/>
        <v>1298.0771383509564</v>
      </c>
      <c r="N101" s="62">
        <f t="shared" si="26"/>
        <v>478391.35152610781</v>
      </c>
      <c r="O101" s="63">
        <f t="shared" si="23"/>
        <v>3633682.8465276756</v>
      </c>
      <c r="P101" s="64">
        <f t="shared" si="24"/>
        <v>37.72225020077849</v>
      </c>
    </row>
    <row r="102" spans="1:16" s="24" customFormat="1" ht="14.25" x14ac:dyDescent="0.2">
      <c r="A102" s="22"/>
      <c r="B102" s="56">
        <v>13</v>
      </c>
      <c r="C102" s="57" t="s">
        <v>14</v>
      </c>
      <c r="D102" s="56">
        <v>50</v>
      </c>
      <c r="E102" s="56">
        <v>5</v>
      </c>
      <c r="F102" s="114">
        <f>D196+D197+D198+H196+H197</f>
        <v>63903</v>
      </c>
      <c r="G102" s="130">
        <f t="shared" si="20"/>
        <v>237</v>
      </c>
      <c r="H102" s="59">
        <f t="shared" si="18"/>
        <v>3.7087460682597062E-3</v>
      </c>
      <c r="I102" s="60">
        <v>0.5</v>
      </c>
      <c r="J102" s="59">
        <f t="shared" si="19"/>
        <v>1.8373374886619998E-2</v>
      </c>
      <c r="K102" s="61">
        <f t="shared" si="21"/>
        <v>0.98162662511338006</v>
      </c>
      <c r="L102" s="62">
        <f t="shared" si="25"/>
        <v>95029.231736046087</v>
      </c>
      <c r="M102" s="63">
        <f t="shared" si="22"/>
        <v>1746.0076998738659</v>
      </c>
      <c r="N102" s="62">
        <f t="shared" si="26"/>
        <v>470781.13943054574</v>
      </c>
      <c r="O102" s="63">
        <f t="shared" si="23"/>
        <v>3155291.495001568</v>
      </c>
      <c r="P102" s="64">
        <f t="shared" si="24"/>
        <v>33.203377922340039</v>
      </c>
    </row>
    <row r="103" spans="1:16" s="24" customFormat="1" ht="14.25" x14ac:dyDescent="0.2">
      <c r="A103" s="22"/>
      <c r="B103" s="56">
        <v>14</v>
      </c>
      <c r="C103" s="57" t="s">
        <v>15</v>
      </c>
      <c r="D103" s="56">
        <v>55</v>
      </c>
      <c r="E103" s="56">
        <v>5</v>
      </c>
      <c r="F103" s="114">
        <f>H198+H199+H200+D199+D200</f>
        <v>55769</v>
      </c>
      <c r="G103" s="130">
        <f t="shared" si="20"/>
        <v>296</v>
      </c>
      <c r="H103" s="59">
        <f t="shared" si="18"/>
        <v>5.3076081694131147E-3</v>
      </c>
      <c r="I103" s="60">
        <v>0.5</v>
      </c>
      <c r="J103" s="59">
        <f t="shared" si="19"/>
        <v>2.6190518324514675E-2</v>
      </c>
      <c r="K103" s="61">
        <f t="shared" si="21"/>
        <v>0.97380948167548531</v>
      </c>
      <c r="L103" s="62">
        <f t="shared" si="25"/>
        <v>93283.224036172222</v>
      </c>
      <c r="M103" s="63">
        <f t="shared" si="22"/>
        <v>2443.1359884891717</v>
      </c>
      <c r="N103" s="62">
        <f t="shared" si="26"/>
        <v>460308.28020963818</v>
      </c>
      <c r="O103" s="63">
        <f t="shared" si="23"/>
        <v>2684510.3555710223</v>
      </c>
      <c r="P103" s="64">
        <f t="shared" si="24"/>
        <v>28.778061471482332</v>
      </c>
    </row>
    <row r="104" spans="1:16" s="24" customFormat="1" ht="14.25" x14ac:dyDescent="0.2">
      <c r="A104" s="22"/>
      <c r="B104" s="56">
        <v>15</v>
      </c>
      <c r="C104" s="57" t="s">
        <v>16</v>
      </c>
      <c r="D104" s="56">
        <v>60</v>
      </c>
      <c r="E104" s="56">
        <v>5</v>
      </c>
      <c r="F104" s="114">
        <f>D201+D202+D203+H201+H202</f>
        <v>45040</v>
      </c>
      <c r="G104" s="130">
        <f t="shared" si="20"/>
        <v>362</v>
      </c>
      <c r="H104" s="59">
        <f t="shared" si="18"/>
        <v>8.0373001776198934E-3</v>
      </c>
      <c r="I104" s="60">
        <v>0.5</v>
      </c>
      <c r="J104" s="59">
        <f t="shared" si="19"/>
        <v>3.9394928719120696E-2</v>
      </c>
      <c r="K104" s="61">
        <f t="shared" si="21"/>
        <v>0.96060507128087935</v>
      </c>
      <c r="L104" s="62">
        <f t="shared" si="25"/>
        <v>90840.08804768305</v>
      </c>
      <c r="M104" s="63">
        <f t="shared" si="22"/>
        <v>3578.6387934771192</v>
      </c>
      <c r="N104" s="62">
        <f t="shared" si="26"/>
        <v>445253.84325472242</v>
      </c>
      <c r="O104" s="63">
        <f t="shared" si="23"/>
        <v>2224202.0753613841</v>
      </c>
      <c r="P104" s="64">
        <f t="shared" si="24"/>
        <v>24.484807568591016</v>
      </c>
    </row>
    <row r="105" spans="1:16" s="24" customFormat="1" ht="14.25" x14ac:dyDescent="0.2">
      <c r="A105" s="22"/>
      <c r="B105" s="56">
        <v>16</v>
      </c>
      <c r="C105" s="57" t="s">
        <v>17</v>
      </c>
      <c r="D105" s="56">
        <v>65</v>
      </c>
      <c r="E105" s="56">
        <v>5</v>
      </c>
      <c r="F105" s="114">
        <f>H203+H204+H205+D204+D205</f>
        <v>32658</v>
      </c>
      <c r="G105" s="130">
        <f t="shared" si="20"/>
        <v>423</v>
      </c>
      <c r="H105" s="59">
        <f t="shared" si="18"/>
        <v>1.2952415947088004E-2</v>
      </c>
      <c r="I105" s="60">
        <v>0.5</v>
      </c>
      <c r="J105" s="59">
        <f t="shared" si="19"/>
        <v>6.2730791475730741E-2</v>
      </c>
      <c r="K105" s="61">
        <f t="shared" si="21"/>
        <v>0.93726920852426931</v>
      </c>
      <c r="L105" s="62">
        <f t="shared" si="25"/>
        <v>87261.449254205931</v>
      </c>
      <c r="M105" s="63">
        <f t="shared" si="22"/>
        <v>5473.9797770356527</v>
      </c>
      <c r="N105" s="62">
        <f t="shared" si="26"/>
        <v>422622.29682844051</v>
      </c>
      <c r="O105" s="63">
        <f t="shared" si="23"/>
        <v>1778948.2321066614</v>
      </c>
      <c r="P105" s="64">
        <f t="shared" si="24"/>
        <v>20.386416307667702</v>
      </c>
    </row>
    <row r="106" spans="1:16" s="24" customFormat="1" ht="14.25" x14ac:dyDescent="0.2">
      <c r="A106" s="22"/>
      <c r="B106" s="56">
        <v>17</v>
      </c>
      <c r="C106" s="57" t="s">
        <v>18</v>
      </c>
      <c r="D106" s="56">
        <v>70</v>
      </c>
      <c r="E106" s="56">
        <v>5</v>
      </c>
      <c r="F106" s="114">
        <f>D206+D207+D208+H206+H207</f>
        <v>24168</v>
      </c>
      <c r="G106" s="130">
        <f t="shared" si="20"/>
        <v>468</v>
      </c>
      <c r="H106" s="59">
        <f t="shared" si="18"/>
        <v>1.9364448857994043E-2</v>
      </c>
      <c r="I106" s="60">
        <v>0.5</v>
      </c>
      <c r="J106" s="59">
        <f t="shared" si="19"/>
        <v>9.2351408950982733E-2</v>
      </c>
      <c r="K106" s="61">
        <f t="shared" si="21"/>
        <v>0.90764859104901729</v>
      </c>
      <c r="L106" s="62">
        <f t="shared" si="25"/>
        <v>81787.469477170278</v>
      </c>
      <c r="M106" s="63">
        <f t="shared" si="22"/>
        <v>7553.1880407521676</v>
      </c>
      <c r="N106" s="62">
        <f t="shared" si="26"/>
        <v>390054.37728397094</v>
      </c>
      <c r="O106" s="63">
        <f t="shared" si="23"/>
        <v>1356325.935278221</v>
      </c>
      <c r="P106" s="64">
        <f t="shared" si="24"/>
        <v>16.583542001587649</v>
      </c>
    </row>
    <row r="107" spans="1:16" s="24" customFormat="1" ht="14.25" x14ac:dyDescent="0.2">
      <c r="A107" s="22"/>
      <c r="B107" s="56">
        <v>18</v>
      </c>
      <c r="C107" s="57" t="s">
        <v>19</v>
      </c>
      <c r="D107" s="56">
        <v>75</v>
      </c>
      <c r="E107" s="56">
        <v>5</v>
      </c>
      <c r="F107" s="114">
        <f>H208+H209+H210+D209+D210</f>
        <v>15189</v>
      </c>
      <c r="G107" s="130">
        <f t="shared" si="20"/>
        <v>520</v>
      </c>
      <c r="H107" s="59">
        <f t="shared" si="18"/>
        <v>3.4235301863190466E-2</v>
      </c>
      <c r="I107" s="60">
        <v>0.5</v>
      </c>
      <c r="J107" s="59">
        <f t="shared" si="19"/>
        <v>0.15768087816119836</v>
      </c>
      <c r="K107" s="61">
        <f t="shared" si="21"/>
        <v>0.84231912183880164</v>
      </c>
      <c r="L107" s="62">
        <f t="shared" si="25"/>
        <v>74234.28143641811</v>
      </c>
      <c r="M107" s="63">
        <f t="shared" si="22"/>
        <v>11705.326686559951</v>
      </c>
      <c r="N107" s="62">
        <f t="shared" si="26"/>
        <v>341908.09046569071</v>
      </c>
      <c r="O107" s="63">
        <f t="shared" si="23"/>
        <v>966271.55799424998</v>
      </c>
      <c r="P107" s="64">
        <f t="shared" si="24"/>
        <v>13.01651392452508</v>
      </c>
    </row>
    <row r="108" spans="1:16" s="24" customFormat="1" ht="14.25" x14ac:dyDescent="0.2">
      <c r="A108" s="22"/>
      <c r="B108" s="56">
        <v>19</v>
      </c>
      <c r="C108" s="57" t="s">
        <v>20</v>
      </c>
      <c r="D108" s="56">
        <v>80</v>
      </c>
      <c r="E108" s="56">
        <v>5</v>
      </c>
      <c r="F108" s="114">
        <f>D211+D212+D213+H211+H212</f>
        <v>10473</v>
      </c>
      <c r="G108" s="130">
        <f t="shared" si="20"/>
        <v>618</v>
      </c>
      <c r="H108" s="59">
        <f t="shared" si="18"/>
        <v>5.9008879977083928E-2</v>
      </c>
      <c r="I108" s="60">
        <v>0.5</v>
      </c>
      <c r="J108" s="59">
        <f t="shared" si="19"/>
        <v>0.25711432850723914</v>
      </c>
      <c r="K108" s="61">
        <f t="shared" si="21"/>
        <v>0.74288567149276086</v>
      </c>
      <c r="L108" s="62">
        <f t="shared" si="25"/>
        <v>62528.95474985816</v>
      </c>
      <c r="M108" s="63">
        <f t="shared" si="22"/>
        <v>16077.090212769319</v>
      </c>
      <c r="N108" s="62">
        <f t="shared" si="26"/>
        <v>272452.0482173675</v>
      </c>
      <c r="O108" s="63">
        <f t="shared" si="23"/>
        <v>624363.46752855927</v>
      </c>
      <c r="P108" s="64">
        <f t="shared" si="24"/>
        <v>9.985189581790916</v>
      </c>
    </row>
    <row r="109" spans="1:16" s="24" customFormat="1" ht="14.25" x14ac:dyDescent="0.2">
      <c r="A109" s="22"/>
      <c r="B109" s="56">
        <v>20</v>
      </c>
      <c r="C109" s="57" t="s">
        <v>21</v>
      </c>
      <c r="D109" s="56">
        <v>85</v>
      </c>
      <c r="E109" s="56">
        <v>5</v>
      </c>
      <c r="F109" s="114">
        <f>H213+H214+H215+D214+D215</f>
        <v>6398</v>
      </c>
      <c r="G109" s="130">
        <f t="shared" si="20"/>
        <v>606</v>
      </c>
      <c r="H109" s="59">
        <f t="shared" si="18"/>
        <v>9.4717099093466706E-2</v>
      </c>
      <c r="I109" s="60">
        <v>0.5</v>
      </c>
      <c r="J109" s="59">
        <f t="shared" si="19"/>
        <v>0.38291419183621883</v>
      </c>
      <c r="K109" s="61">
        <f t="shared" si="21"/>
        <v>0.61708580816378111</v>
      </c>
      <c r="L109" s="62">
        <f t="shared" si="25"/>
        <v>46451.864537088841</v>
      </c>
      <c r="M109" s="63">
        <f t="shared" si="22"/>
        <v>17787.078168504886</v>
      </c>
      <c r="N109" s="62">
        <f t="shared" si="26"/>
        <v>187791.627264182</v>
      </c>
      <c r="O109" s="63">
        <f t="shared" si="23"/>
        <v>351911.41931119177</v>
      </c>
      <c r="P109" s="64">
        <f t="shared" si="24"/>
        <v>7.5758297932306471</v>
      </c>
    </row>
    <row r="110" spans="1:16" s="24" customFormat="1" ht="14.25" x14ac:dyDescent="0.2">
      <c r="A110" s="22"/>
      <c r="B110" s="56">
        <v>21</v>
      </c>
      <c r="C110" s="56" t="s">
        <v>22</v>
      </c>
      <c r="D110" s="56">
        <v>90</v>
      </c>
      <c r="E110" s="56">
        <v>5</v>
      </c>
      <c r="F110" s="58">
        <f>D216+D217+D218+H216+H217</f>
        <v>2874</v>
      </c>
      <c r="G110" s="130">
        <f t="shared" si="20"/>
        <v>414</v>
      </c>
      <c r="H110" s="59">
        <f t="shared" si="18"/>
        <v>0.1440501043841336</v>
      </c>
      <c r="I110" s="60">
        <v>0.5</v>
      </c>
      <c r="J110" s="59">
        <f t="shared" si="19"/>
        <v>0.52954719877206435</v>
      </c>
      <c r="K110" s="61">
        <f t="shared" si="21"/>
        <v>0.47045280122793565</v>
      </c>
      <c r="L110" s="62">
        <f t="shared" si="25"/>
        <v>28664.786368583955</v>
      </c>
      <c r="M110" s="63">
        <f t="shared" si="22"/>
        <v>15179.357324883289</v>
      </c>
      <c r="N110" s="62">
        <f t="shared" si="26"/>
        <v>105375.53853071155</v>
      </c>
      <c r="O110" s="63">
        <f t="shared" si="23"/>
        <v>164119.79204700975</v>
      </c>
      <c r="P110" s="64">
        <f t="shared" si="24"/>
        <v>5.7254845696977466</v>
      </c>
    </row>
    <row r="111" spans="1:16" s="24" customFormat="1" ht="14.25" x14ac:dyDescent="0.2">
      <c r="A111" s="22"/>
      <c r="B111" s="56">
        <v>22</v>
      </c>
      <c r="C111" s="56" t="s">
        <v>23</v>
      </c>
      <c r="D111" s="56">
        <v>95</v>
      </c>
      <c r="E111" s="56">
        <v>5</v>
      </c>
      <c r="F111" s="58">
        <f>H218+H219+H220+D219+D220</f>
        <v>965</v>
      </c>
      <c r="G111" s="130">
        <f t="shared" si="20"/>
        <v>177</v>
      </c>
      <c r="H111" s="59">
        <f t="shared" si="18"/>
        <v>0.18341968911917098</v>
      </c>
      <c r="I111" s="60">
        <v>0.5</v>
      </c>
      <c r="J111" s="59">
        <f t="shared" si="19"/>
        <v>0.62877442273534634</v>
      </c>
      <c r="K111" s="61">
        <f t="shared" si="21"/>
        <v>0.37122557726465366</v>
      </c>
      <c r="L111" s="62">
        <f t="shared" si="25"/>
        <v>13485.429043700666</v>
      </c>
      <c r="M111" s="63">
        <f t="shared" si="22"/>
        <v>8479.2928622913605</v>
      </c>
      <c r="N111" s="62">
        <f t="shared" si="26"/>
        <v>46228.913062774925</v>
      </c>
      <c r="O111" s="63">
        <f t="shared" si="23"/>
        <v>58744.253516298188</v>
      </c>
      <c r="P111" s="64">
        <f t="shared" si="24"/>
        <v>4.356127886323268</v>
      </c>
    </row>
    <row r="112" spans="1:16" s="24" customFormat="1" ht="14.25" x14ac:dyDescent="0.2">
      <c r="A112" s="22"/>
      <c r="B112" s="65">
        <v>23</v>
      </c>
      <c r="C112" s="65" t="s">
        <v>3</v>
      </c>
      <c r="D112" s="65" t="s">
        <v>3</v>
      </c>
      <c r="E112" s="65">
        <v>5</v>
      </c>
      <c r="F112" s="66">
        <f>D221+H221</f>
        <v>479</v>
      </c>
      <c r="G112" s="130">
        <f t="shared" si="20"/>
        <v>46</v>
      </c>
      <c r="H112" s="67">
        <f t="shared" si="18"/>
        <v>9.6033402922755737E-2</v>
      </c>
      <c r="I112" s="68">
        <v>0.5</v>
      </c>
      <c r="J112" s="67">
        <f t="shared" si="19"/>
        <v>0.38720538720538716</v>
      </c>
      <c r="K112" s="69">
        <f>1-J112</f>
        <v>0.61279461279461289</v>
      </c>
      <c r="L112" s="70">
        <f t="shared" si="25"/>
        <v>5006.1361814093052</v>
      </c>
      <c r="M112" s="71">
        <f t="shared" si="22"/>
        <v>5006.1361814093052</v>
      </c>
      <c r="N112" s="70">
        <f t="shared" si="26"/>
        <v>12515.340453523262</v>
      </c>
      <c r="O112" s="71">
        <f t="shared" si="23"/>
        <v>12515.340453523262</v>
      </c>
      <c r="P112" s="72">
        <f t="shared" si="24"/>
        <v>2.5</v>
      </c>
    </row>
    <row r="113" spans="1:42" s="24" customFormat="1" ht="14.25" x14ac:dyDescent="0.2">
      <c r="A113" s="22"/>
      <c r="B113" s="22"/>
      <c r="C113" s="22"/>
      <c r="D113" s="22"/>
      <c r="E113" s="22"/>
      <c r="F113" s="108">
        <f>SUM(F91:F112)</f>
        <v>817538</v>
      </c>
      <c r="G113" s="108">
        <f>SUM(G91:G112)</f>
        <v>4778</v>
      </c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42" s="24" customFormat="1" ht="14.25" x14ac:dyDescent="0.2">
      <c r="A114" s="22"/>
      <c r="B114" s="22"/>
      <c r="C114" s="22"/>
      <c r="D114" s="22"/>
      <c r="E114" s="22"/>
      <c r="F114" s="103"/>
      <c r="G114" s="10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42" s="24" customFormat="1" ht="14.25" x14ac:dyDescent="0.2">
      <c r="A115" s="22"/>
      <c r="B115" s="22"/>
      <c r="C115" s="22"/>
      <c r="D115" s="22"/>
      <c r="E115" s="22"/>
      <c r="F115" s="103"/>
      <c r="G115" s="10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42" s="1" customFormat="1" ht="13.5" thickBot="1" x14ac:dyDescent="0.25">
      <c r="A116" s="23"/>
      <c r="B116" s="6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1" customFormat="1" ht="18.75" thickTop="1" thickBot="1" x14ac:dyDescent="0.35">
      <c r="A117" s="23"/>
      <c r="B117" s="3" t="s">
        <v>65</v>
      </c>
      <c r="C117" s="8"/>
      <c r="D117" s="8"/>
      <c r="E117" s="8"/>
      <c r="F117" s="9"/>
      <c r="G117" s="10"/>
      <c r="H117" s="77" t="s">
        <v>129</v>
      </c>
      <c r="I117" s="78" t="s">
        <v>125</v>
      </c>
      <c r="J117" s="79"/>
      <c r="K117" s="79"/>
      <c r="L117" s="79"/>
      <c r="M117" s="79"/>
      <c r="N117" s="79"/>
      <c r="O117" s="79"/>
      <c r="P117" s="80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1" customFormat="1" ht="18.75" thickTop="1" thickBot="1" x14ac:dyDescent="0.35">
      <c r="A118" s="23"/>
      <c r="B118" s="3" t="s">
        <v>66</v>
      </c>
      <c r="C118" s="8"/>
      <c r="D118" s="8"/>
      <c r="E118" s="8"/>
      <c r="F118" s="9"/>
      <c r="G118" s="10"/>
      <c r="H118" s="77" t="s">
        <v>130</v>
      </c>
      <c r="I118" s="78" t="s">
        <v>126</v>
      </c>
      <c r="J118" s="79"/>
      <c r="K118" s="79"/>
      <c r="L118" s="79"/>
      <c r="M118" s="79"/>
      <c r="N118" s="79"/>
      <c r="O118" s="79"/>
      <c r="P118" s="80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1" customFormat="1" ht="18.75" thickTop="1" thickBot="1" x14ac:dyDescent="0.35">
      <c r="A119" s="23"/>
      <c r="B119" s="3" t="s">
        <v>67</v>
      </c>
      <c r="C119" s="8"/>
      <c r="D119" s="8"/>
      <c r="E119" s="8"/>
      <c r="F119" s="9"/>
      <c r="G119" s="10"/>
      <c r="H119" s="77" t="s">
        <v>131</v>
      </c>
      <c r="I119" s="78" t="s">
        <v>127</v>
      </c>
      <c r="J119" s="79"/>
      <c r="K119" s="79"/>
      <c r="L119" s="79"/>
      <c r="M119" s="79"/>
      <c r="N119" s="79"/>
      <c r="O119" s="79"/>
      <c r="P119" s="80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s="1" customFormat="1" ht="15.75" thickTop="1" thickBot="1" x14ac:dyDescent="0.25">
      <c r="A120" s="23"/>
      <c r="B120" s="3" t="s">
        <v>68</v>
      </c>
      <c r="C120" s="8"/>
      <c r="D120" s="8"/>
      <c r="E120" s="8"/>
      <c r="F120" s="9"/>
      <c r="G120" s="10"/>
      <c r="H120" s="84" t="s">
        <v>2</v>
      </c>
      <c r="I120" s="85" t="s">
        <v>139</v>
      </c>
      <c r="J120" s="86"/>
      <c r="K120" s="86"/>
      <c r="L120" s="86"/>
      <c r="M120" s="86" t="s">
        <v>155</v>
      </c>
      <c r="N120" s="86"/>
      <c r="O120" s="86"/>
      <c r="P120" s="87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s="1" customFormat="1" ht="18.75" thickTop="1" thickBot="1" x14ac:dyDescent="0.35">
      <c r="A121" s="23"/>
      <c r="B121" s="3" t="s">
        <v>69</v>
      </c>
      <c r="C121" s="8"/>
      <c r="D121" s="8"/>
      <c r="E121" s="8"/>
      <c r="F121" s="9"/>
      <c r="G121" s="10"/>
      <c r="H121" s="94"/>
      <c r="I121" s="88"/>
      <c r="J121" s="10"/>
      <c r="K121" s="10"/>
      <c r="L121" s="10"/>
      <c r="M121" s="44" t="s">
        <v>156</v>
      </c>
      <c r="N121" s="44"/>
      <c r="O121" s="10"/>
      <c r="P121" s="89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s="1" customFormat="1" ht="18.75" thickTop="1" thickBot="1" x14ac:dyDescent="0.35">
      <c r="A122" s="23"/>
      <c r="B122" s="3" t="s">
        <v>70</v>
      </c>
      <c r="C122" s="8"/>
      <c r="D122" s="8"/>
      <c r="E122" s="8"/>
      <c r="F122" s="9"/>
      <c r="G122" s="10"/>
      <c r="H122" s="95"/>
      <c r="I122" s="90"/>
      <c r="J122" s="91"/>
      <c r="K122" s="91"/>
      <c r="L122" s="91"/>
      <c r="M122" s="92" t="s">
        <v>157</v>
      </c>
      <c r="N122" s="92"/>
      <c r="O122" s="91"/>
      <c r="P122" s="9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s="1" customFormat="1" ht="18.75" thickTop="1" thickBot="1" x14ac:dyDescent="0.35">
      <c r="A123" s="23"/>
      <c r="B123" s="3" t="s">
        <v>71</v>
      </c>
      <c r="C123" s="8"/>
      <c r="D123" s="8"/>
      <c r="E123" s="8"/>
      <c r="F123" s="9"/>
      <c r="G123" s="10"/>
      <c r="H123" s="77" t="s">
        <v>132</v>
      </c>
      <c r="I123" s="78" t="s">
        <v>128</v>
      </c>
      <c r="J123" s="79"/>
      <c r="K123" s="79"/>
      <c r="L123" s="79"/>
      <c r="M123" s="79"/>
      <c r="N123" s="79"/>
      <c r="O123" s="79"/>
      <c r="P123" s="80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s="1" customFormat="1" ht="18.75" thickTop="1" thickBot="1" x14ac:dyDescent="0.35">
      <c r="A124" s="23"/>
      <c r="B124" s="4" t="s">
        <v>72</v>
      </c>
      <c r="C124" s="11"/>
      <c r="D124" s="11"/>
      <c r="E124" s="11"/>
      <c r="F124" s="12"/>
      <c r="G124" s="10"/>
      <c r="H124" s="77" t="s">
        <v>133</v>
      </c>
      <c r="I124" s="78" t="s">
        <v>150</v>
      </c>
      <c r="J124" s="79"/>
      <c r="K124" s="79"/>
      <c r="L124" s="79"/>
      <c r="M124" s="79"/>
      <c r="N124" s="79"/>
      <c r="O124" s="79"/>
      <c r="P124" s="80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s="1" customFormat="1" ht="18.75" thickTop="1" thickBot="1" x14ac:dyDescent="0.35">
      <c r="A125" s="23"/>
      <c r="B125" s="13"/>
      <c r="C125" s="10"/>
      <c r="D125" s="10"/>
      <c r="E125" s="10"/>
      <c r="F125" s="14"/>
      <c r="G125" s="10"/>
      <c r="H125" s="81" t="s">
        <v>134</v>
      </c>
      <c r="I125" s="78" t="s">
        <v>158</v>
      </c>
      <c r="J125" s="79"/>
      <c r="K125" s="79"/>
      <c r="L125" s="79"/>
      <c r="M125" s="79"/>
      <c r="N125" s="79"/>
      <c r="O125" s="79"/>
      <c r="P125" s="80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s="1" customFormat="1" ht="18.75" thickTop="1" thickBot="1" x14ac:dyDescent="0.35">
      <c r="A126" s="23"/>
      <c r="B126" s="13" t="s">
        <v>73</v>
      </c>
      <c r="C126" s="10"/>
      <c r="D126" s="10"/>
      <c r="E126" s="10"/>
      <c r="F126" s="14"/>
      <c r="G126" s="10"/>
      <c r="H126" s="77" t="s">
        <v>135</v>
      </c>
      <c r="I126" s="78" t="s">
        <v>151</v>
      </c>
      <c r="J126" s="79"/>
      <c r="K126" s="79"/>
      <c r="L126" s="79"/>
      <c r="M126" s="79"/>
      <c r="N126" s="79"/>
      <c r="O126" s="79"/>
      <c r="P126" s="80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s="1" customFormat="1" ht="18.75" thickTop="1" thickBot="1" x14ac:dyDescent="0.35">
      <c r="A127" s="23"/>
      <c r="B127" s="13" t="s">
        <v>74</v>
      </c>
      <c r="C127" s="10"/>
      <c r="D127" s="10"/>
      <c r="E127" s="10"/>
      <c r="F127" s="14"/>
      <c r="G127" s="10"/>
      <c r="H127" s="77" t="s">
        <v>136</v>
      </c>
      <c r="I127" s="78" t="s">
        <v>152</v>
      </c>
      <c r="J127" s="79"/>
      <c r="K127" s="79"/>
      <c r="L127" s="79"/>
      <c r="M127" s="79"/>
      <c r="N127" s="79"/>
      <c r="O127" s="79"/>
      <c r="P127" s="80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23" customFormat="1" ht="18.75" thickTop="1" thickBot="1" x14ac:dyDescent="0.35">
      <c r="B128" s="13" t="s">
        <v>75</v>
      </c>
      <c r="C128" s="10"/>
      <c r="D128" s="10"/>
      <c r="E128" s="10"/>
      <c r="F128" s="14"/>
      <c r="G128" s="10"/>
      <c r="H128" s="81" t="s">
        <v>137</v>
      </c>
      <c r="I128" s="78" t="s">
        <v>153</v>
      </c>
      <c r="J128" s="79"/>
      <c r="K128" s="79"/>
      <c r="L128" s="79"/>
      <c r="M128" s="79"/>
      <c r="N128" s="79"/>
      <c r="O128" s="79"/>
      <c r="P128" s="80"/>
    </row>
    <row r="129" spans="2:16" s="23" customFormat="1" ht="18.75" thickTop="1" thickBot="1" x14ac:dyDescent="0.35">
      <c r="B129" s="13" t="s">
        <v>76</v>
      </c>
      <c r="C129" s="10"/>
      <c r="D129" s="10"/>
      <c r="E129" s="10"/>
      <c r="F129" s="14"/>
      <c r="H129" s="82" t="s">
        <v>138</v>
      </c>
      <c r="I129" s="78" t="s">
        <v>154</v>
      </c>
      <c r="J129" s="79"/>
      <c r="K129" s="79"/>
      <c r="L129" s="79"/>
      <c r="M129" s="79"/>
      <c r="N129" s="79"/>
      <c r="O129" s="79"/>
      <c r="P129" s="83"/>
    </row>
    <row r="130" spans="2:16" s="23" customFormat="1" ht="13.5" thickTop="1" x14ac:dyDescent="0.2">
      <c r="B130" s="13"/>
      <c r="C130" s="10"/>
      <c r="D130" s="10"/>
      <c r="E130" s="10"/>
      <c r="F130" s="14"/>
      <c r="M130" s="10"/>
      <c r="N130" s="10"/>
      <c r="O130" s="10"/>
    </row>
    <row r="131" spans="2:16" s="23" customFormat="1" x14ac:dyDescent="0.2">
      <c r="B131" s="13" t="s">
        <v>77</v>
      </c>
      <c r="C131" s="10"/>
      <c r="D131" s="10"/>
      <c r="E131" s="10"/>
      <c r="F131" s="14"/>
      <c r="M131" s="10"/>
      <c r="N131" s="10"/>
      <c r="O131" s="10"/>
    </row>
    <row r="132" spans="2:16" s="23" customFormat="1" x14ac:dyDescent="0.2">
      <c r="B132" s="13" t="s">
        <v>78</v>
      </c>
      <c r="C132" s="10"/>
      <c r="D132" s="10"/>
      <c r="E132" s="10"/>
      <c r="F132" s="14"/>
    </row>
    <row r="133" spans="2:16" s="23" customFormat="1" x14ac:dyDescent="0.2">
      <c r="B133" s="13" t="s">
        <v>79</v>
      </c>
      <c r="C133" s="10"/>
      <c r="D133" s="10"/>
      <c r="E133" s="10"/>
      <c r="F133" s="14"/>
    </row>
    <row r="134" spans="2:16" s="23" customFormat="1" x14ac:dyDescent="0.2">
      <c r="B134" s="13" t="s">
        <v>80</v>
      </c>
      <c r="C134" s="10"/>
      <c r="D134" s="10"/>
      <c r="E134" s="10"/>
      <c r="F134" s="14"/>
    </row>
    <row r="135" spans="2:16" s="23" customFormat="1" x14ac:dyDescent="0.2">
      <c r="B135" s="13"/>
      <c r="C135" s="10"/>
      <c r="D135" s="10"/>
      <c r="E135" s="10"/>
      <c r="F135" s="14"/>
    </row>
    <row r="136" spans="2:16" s="23" customFormat="1" x14ac:dyDescent="0.2">
      <c r="B136" s="13" t="s">
        <v>81</v>
      </c>
      <c r="C136" s="10"/>
      <c r="D136" s="10"/>
      <c r="E136" s="10"/>
      <c r="F136" s="14"/>
    </row>
    <row r="137" spans="2:16" s="23" customFormat="1" x14ac:dyDescent="0.2">
      <c r="B137" s="13" t="s">
        <v>82</v>
      </c>
      <c r="C137" s="10"/>
      <c r="D137" s="10"/>
      <c r="E137" s="10"/>
      <c r="F137" s="14"/>
    </row>
    <row r="138" spans="2:16" s="23" customFormat="1" x14ac:dyDescent="0.2">
      <c r="B138" s="13" t="s">
        <v>83</v>
      </c>
      <c r="C138" s="10"/>
      <c r="D138" s="10"/>
      <c r="E138" s="10"/>
      <c r="F138" s="14"/>
    </row>
    <row r="139" spans="2:16" s="23" customFormat="1" ht="13.5" thickBot="1" x14ac:dyDescent="0.25">
      <c r="B139" s="15" t="s">
        <v>84</v>
      </c>
      <c r="C139" s="16"/>
      <c r="D139" s="16"/>
      <c r="E139" s="16"/>
      <c r="F139" s="17"/>
    </row>
    <row r="140" spans="2:16" s="23" customFormat="1" ht="13.5" thickTop="1" x14ac:dyDescent="0.2">
      <c r="B140" s="4" t="s">
        <v>85</v>
      </c>
      <c r="C140" s="11"/>
      <c r="D140" s="11"/>
      <c r="E140" s="11"/>
      <c r="F140" s="12"/>
    </row>
    <row r="141" spans="2:16" s="23" customFormat="1" x14ac:dyDescent="0.2">
      <c r="B141" s="13" t="s">
        <v>86</v>
      </c>
      <c r="C141" s="10"/>
      <c r="D141" s="10"/>
      <c r="E141" s="10"/>
      <c r="F141" s="14"/>
    </row>
    <row r="142" spans="2:16" s="23" customFormat="1" x14ac:dyDescent="0.2">
      <c r="B142" s="13" t="s">
        <v>87</v>
      </c>
      <c r="C142" s="10"/>
      <c r="D142" s="10"/>
      <c r="E142" s="10"/>
      <c r="F142" s="14"/>
    </row>
    <row r="143" spans="2:16" s="23" customFormat="1" ht="13.5" thickBot="1" x14ac:dyDescent="0.25">
      <c r="B143" s="15" t="s">
        <v>88</v>
      </c>
      <c r="C143" s="16"/>
      <c r="D143" s="16"/>
      <c r="E143" s="16"/>
      <c r="F143" s="17"/>
    </row>
    <row r="144" spans="2:16" s="23" customFormat="1" ht="13.5" thickTop="1" x14ac:dyDescent="0.2">
      <c r="B144" s="4" t="s">
        <v>89</v>
      </c>
      <c r="C144" s="11"/>
      <c r="D144" s="11"/>
      <c r="E144" s="11"/>
      <c r="F144" s="12"/>
    </row>
    <row r="145" spans="2:6" s="23" customFormat="1" x14ac:dyDescent="0.2">
      <c r="B145" s="13" t="s">
        <v>90</v>
      </c>
      <c r="C145" s="10"/>
      <c r="D145" s="10"/>
      <c r="E145" s="10"/>
      <c r="F145" s="14"/>
    </row>
    <row r="146" spans="2:6" s="23" customFormat="1" x14ac:dyDescent="0.2">
      <c r="B146" s="13" t="s">
        <v>91</v>
      </c>
      <c r="C146" s="10"/>
      <c r="D146" s="10"/>
      <c r="E146" s="10"/>
      <c r="F146" s="14"/>
    </row>
    <row r="147" spans="2:6" s="23" customFormat="1" x14ac:dyDescent="0.2">
      <c r="B147" s="13" t="s">
        <v>92</v>
      </c>
      <c r="C147" s="10"/>
      <c r="D147" s="10"/>
      <c r="E147" s="10"/>
      <c r="F147" s="14"/>
    </row>
    <row r="148" spans="2:6" s="23" customFormat="1" ht="13.5" thickBot="1" x14ac:dyDescent="0.25">
      <c r="B148" s="15" t="s">
        <v>93</v>
      </c>
      <c r="C148" s="16"/>
      <c r="D148" s="16"/>
      <c r="E148" s="16"/>
      <c r="F148" s="17"/>
    </row>
    <row r="149" spans="2:6" s="23" customFormat="1" ht="13.5" thickTop="1" x14ac:dyDescent="0.2">
      <c r="B149" s="4" t="s">
        <v>94</v>
      </c>
      <c r="C149" s="11"/>
      <c r="D149" s="11"/>
      <c r="E149" s="11"/>
      <c r="F149" s="12"/>
    </row>
    <row r="150" spans="2:6" s="23" customFormat="1" x14ac:dyDescent="0.2">
      <c r="B150" s="13" t="s">
        <v>95</v>
      </c>
      <c r="C150" s="10"/>
      <c r="D150" s="10"/>
      <c r="E150" s="10"/>
      <c r="F150" s="14"/>
    </row>
    <row r="151" spans="2:6" s="23" customFormat="1" x14ac:dyDescent="0.2">
      <c r="B151" s="13" t="s">
        <v>96</v>
      </c>
      <c r="C151" s="10"/>
      <c r="D151" s="10"/>
      <c r="E151" s="10"/>
      <c r="F151" s="14"/>
    </row>
    <row r="152" spans="2:6" s="23" customFormat="1" ht="13.5" thickBot="1" x14ac:dyDescent="0.25">
      <c r="B152" s="15" t="s">
        <v>97</v>
      </c>
      <c r="C152" s="16"/>
      <c r="D152" s="16"/>
      <c r="E152" s="16"/>
      <c r="F152" s="17"/>
    </row>
    <row r="153" spans="2:6" s="23" customFormat="1" ht="13.5" thickTop="1" x14ac:dyDescent="0.2">
      <c r="B153" s="4" t="s">
        <v>98</v>
      </c>
      <c r="C153" s="11"/>
      <c r="D153" s="11"/>
      <c r="E153" s="11"/>
      <c r="F153" s="12"/>
    </row>
    <row r="154" spans="2:6" s="23" customFormat="1" x14ac:dyDescent="0.2">
      <c r="B154" s="13" t="s">
        <v>99</v>
      </c>
      <c r="C154" s="10"/>
      <c r="D154" s="10"/>
      <c r="E154" s="10"/>
      <c r="F154" s="14"/>
    </row>
    <row r="155" spans="2:6" s="23" customFormat="1" x14ac:dyDescent="0.2">
      <c r="B155" s="13" t="s">
        <v>100</v>
      </c>
      <c r="C155" s="10"/>
      <c r="D155" s="10"/>
      <c r="E155" s="10"/>
      <c r="F155" s="14"/>
    </row>
    <row r="156" spans="2:6" s="23" customFormat="1" ht="13.5" thickBot="1" x14ac:dyDescent="0.25">
      <c r="B156" s="15" t="s">
        <v>101</v>
      </c>
      <c r="C156" s="16"/>
      <c r="D156" s="16"/>
      <c r="E156" s="16"/>
      <c r="F156" s="17"/>
    </row>
    <row r="157" spans="2:6" s="23" customFormat="1" ht="13.5" thickTop="1" x14ac:dyDescent="0.2">
      <c r="B157" s="4" t="s">
        <v>102</v>
      </c>
      <c r="C157" s="11"/>
      <c r="D157" s="11"/>
      <c r="E157" s="11"/>
      <c r="F157" s="12"/>
    </row>
    <row r="158" spans="2:6" s="23" customFormat="1" x14ac:dyDescent="0.2">
      <c r="B158" s="13" t="s">
        <v>103</v>
      </c>
      <c r="C158" s="10"/>
      <c r="D158" s="10"/>
      <c r="E158" s="10"/>
      <c r="F158" s="14"/>
    </row>
    <row r="159" spans="2:6" s="23" customFormat="1" x14ac:dyDescent="0.2">
      <c r="B159" s="13" t="s">
        <v>104</v>
      </c>
      <c r="C159" s="10"/>
      <c r="D159" s="10"/>
      <c r="E159" s="10"/>
      <c r="F159" s="14"/>
    </row>
    <row r="160" spans="2:6" s="23" customFormat="1" ht="13.5" thickBot="1" x14ac:dyDescent="0.25">
      <c r="B160" s="15" t="s">
        <v>105</v>
      </c>
      <c r="C160" s="16"/>
      <c r="D160" s="16"/>
      <c r="E160" s="16"/>
      <c r="F160" s="17"/>
    </row>
    <row r="161" spans="2:11" s="23" customFormat="1" ht="13.5" thickTop="1" x14ac:dyDescent="0.2">
      <c r="B161" s="4" t="s">
        <v>106</v>
      </c>
      <c r="C161" s="11"/>
      <c r="D161" s="11"/>
      <c r="E161" s="11"/>
      <c r="F161" s="12"/>
    </row>
    <row r="162" spans="2:11" s="23" customFormat="1" x14ac:dyDescent="0.2">
      <c r="B162" s="13" t="s">
        <v>107</v>
      </c>
      <c r="C162" s="10"/>
      <c r="D162" s="10"/>
      <c r="E162" s="10"/>
      <c r="F162" s="14"/>
    </row>
    <row r="163" spans="2:11" s="23" customFormat="1" x14ac:dyDescent="0.2">
      <c r="B163" s="13" t="s">
        <v>108</v>
      </c>
      <c r="C163" s="10"/>
      <c r="D163" s="10"/>
      <c r="E163" s="10"/>
      <c r="F163" s="14"/>
    </row>
    <row r="164" spans="2:11" s="23" customFormat="1" ht="13.5" thickBot="1" x14ac:dyDescent="0.25">
      <c r="B164" s="15" t="s">
        <v>109</v>
      </c>
      <c r="C164" s="16"/>
      <c r="D164" s="16"/>
      <c r="E164" s="16"/>
      <c r="F164" s="17"/>
    </row>
    <row r="165" spans="2:11" s="23" customFormat="1" ht="13.5" thickTop="1" x14ac:dyDescent="0.2">
      <c r="B165" s="10"/>
      <c r="C165" s="10"/>
      <c r="D165" s="10"/>
      <c r="E165" s="10"/>
      <c r="F165" s="10"/>
    </row>
    <row r="166" spans="2:11" s="23" customFormat="1" x14ac:dyDescent="0.2">
      <c r="B166" s="18" t="s">
        <v>110</v>
      </c>
      <c r="C166" s="10"/>
      <c r="D166" s="10"/>
      <c r="E166" s="10"/>
      <c r="F166" s="10"/>
    </row>
    <row r="167" spans="2:11" s="23" customFormat="1" x14ac:dyDescent="0.2">
      <c r="B167" s="10"/>
      <c r="C167" s="10"/>
      <c r="D167" s="10"/>
      <c r="E167" s="10"/>
      <c r="F167" s="10"/>
    </row>
    <row r="168" spans="2:11" s="23" customFormat="1" ht="18" x14ac:dyDescent="0.25">
      <c r="B168" s="145" t="s">
        <v>313</v>
      </c>
      <c r="C168" s="10"/>
      <c r="D168" s="10"/>
      <c r="E168" s="10"/>
      <c r="F168" s="10"/>
    </row>
    <row r="169" spans="2:11" s="23" customFormat="1" ht="13.5" thickBot="1" x14ac:dyDescent="0.25">
      <c r="B169" s="10"/>
      <c r="C169" s="10"/>
      <c r="D169" s="10"/>
      <c r="E169" s="10"/>
      <c r="F169" s="10"/>
    </row>
    <row r="170" spans="2:11" s="23" customFormat="1" x14ac:dyDescent="0.2">
      <c r="B170" s="96" t="s">
        <v>160</v>
      </c>
      <c r="C170" s="97" t="s">
        <v>113</v>
      </c>
      <c r="D170" s="97" t="s">
        <v>114</v>
      </c>
      <c r="E170" s="97" t="s">
        <v>159</v>
      </c>
      <c r="F170" s="98" t="s">
        <v>160</v>
      </c>
      <c r="G170" s="97" t="s">
        <v>113</v>
      </c>
      <c r="H170" s="97" t="s">
        <v>114</v>
      </c>
      <c r="I170" s="99" t="s">
        <v>159</v>
      </c>
    </row>
    <row r="171" spans="2:11" s="23" customFormat="1" ht="25.5" x14ac:dyDescent="0.2">
      <c r="B171" s="131" t="s">
        <v>161</v>
      </c>
      <c r="C171" s="132">
        <v>7338</v>
      </c>
      <c r="D171" s="132">
        <v>6866</v>
      </c>
      <c r="E171" s="132">
        <v>14204</v>
      </c>
      <c r="F171" s="133" t="s">
        <v>162</v>
      </c>
      <c r="G171" s="132">
        <v>7651</v>
      </c>
      <c r="H171" s="132">
        <v>7186</v>
      </c>
      <c r="I171" s="134">
        <v>14837</v>
      </c>
      <c r="K171" s="100"/>
    </row>
    <row r="172" spans="2:11" s="23" customFormat="1" x14ac:dyDescent="0.2">
      <c r="B172" s="131" t="s">
        <v>163</v>
      </c>
      <c r="C172" s="132">
        <v>8197</v>
      </c>
      <c r="D172" s="132">
        <v>7611</v>
      </c>
      <c r="E172" s="132">
        <v>15808</v>
      </c>
      <c r="F172" s="133" t="s">
        <v>164</v>
      </c>
      <c r="G172" s="132">
        <v>8632</v>
      </c>
      <c r="H172" s="132">
        <v>8334</v>
      </c>
      <c r="I172" s="134">
        <v>16966</v>
      </c>
    </row>
    <row r="173" spans="2:11" s="23" customFormat="1" x14ac:dyDescent="0.2">
      <c r="B173" s="131" t="s">
        <v>165</v>
      </c>
      <c r="C173" s="132">
        <v>9752</v>
      </c>
      <c r="D173" s="132">
        <v>9125</v>
      </c>
      <c r="E173" s="132">
        <v>18877</v>
      </c>
      <c r="F173" s="133" t="s">
        <v>166</v>
      </c>
      <c r="G173" s="132">
        <v>10168</v>
      </c>
      <c r="H173" s="132">
        <v>9641</v>
      </c>
      <c r="I173" s="134">
        <v>19809</v>
      </c>
      <c r="J173" s="100"/>
    </row>
    <row r="174" spans="2:11" s="23" customFormat="1" x14ac:dyDescent="0.2">
      <c r="B174" s="131" t="s">
        <v>167</v>
      </c>
      <c r="C174" s="132">
        <v>10162</v>
      </c>
      <c r="D174" s="132">
        <v>9648</v>
      </c>
      <c r="E174" s="132">
        <v>19810</v>
      </c>
      <c r="F174" s="133" t="s">
        <v>168</v>
      </c>
      <c r="G174" s="132">
        <v>10677</v>
      </c>
      <c r="H174" s="132">
        <v>10190</v>
      </c>
      <c r="I174" s="134">
        <v>20867</v>
      </c>
    </row>
    <row r="175" spans="2:11" s="23" customFormat="1" x14ac:dyDescent="0.2">
      <c r="B175" s="131" t="s">
        <v>169</v>
      </c>
      <c r="C175" s="132">
        <v>11208</v>
      </c>
      <c r="D175" s="132">
        <v>10580</v>
      </c>
      <c r="E175" s="132">
        <v>21788</v>
      </c>
      <c r="F175" s="133" t="s">
        <v>170</v>
      </c>
      <c r="G175" s="132">
        <v>11020</v>
      </c>
      <c r="H175" s="132">
        <v>10192</v>
      </c>
      <c r="I175" s="134">
        <v>21212</v>
      </c>
      <c r="J175" s="100"/>
    </row>
    <row r="176" spans="2:11" s="23" customFormat="1" x14ac:dyDescent="0.2">
      <c r="B176" s="131" t="s">
        <v>171</v>
      </c>
      <c r="C176" s="132">
        <v>11258</v>
      </c>
      <c r="D176" s="132">
        <v>10514</v>
      </c>
      <c r="E176" s="132">
        <v>21772</v>
      </c>
      <c r="F176" s="133" t="s">
        <v>172</v>
      </c>
      <c r="G176" s="132">
        <v>10850</v>
      </c>
      <c r="H176" s="132">
        <v>10102</v>
      </c>
      <c r="I176" s="134">
        <v>20952</v>
      </c>
    </row>
    <row r="177" spans="1:42" s="23" customFormat="1" x14ac:dyDescent="0.2">
      <c r="B177" s="131" t="s">
        <v>173</v>
      </c>
      <c r="C177" s="132">
        <v>10074</v>
      </c>
      <c r="D177" s="132">
        <v>9634</v>
      </c>
      <c r="E177" s="132">
        <v>19708</v>
      </c>
      <c r="F177" s="133" t="s">
        <v>174</v>
      </c>
      <c r="G177" s="132">
        <v>10473</v>
      </c>
      <c r="H177" s="132">
        <v>9875</v>
      </c>
      <c r="I177" s="134">
        <v>20348</v>
      </c>
    </row>
    <row r="178" spans="1:42" s="23" customFormat="1" x14ac:dyDescent="0.2">
      <c r="B178" s="131" t="s">
        <v>175</v>
      </c>
      <c r="C178" s="132">
        <v>10517</v>
      </c>
      <c r="D178" s="132">
        <v>9957</v>
      </c>
      <c r="E178" s="132">
        <v>20474</v>
      </c>
      <c r="F178" s="133" t="s">
        <v>176</v>
      </c>
      <c r="G178" s="132">
        <v>10261</v>
      </c>
      <c r="H178" s="132">
        <v>9970</v>
      </c>
      <c r="I178" s="134">
        <v>20231</v>
      </c>
      <c r="J178" s="100"/>
    </row>
    <row r="179" spans="1:42" s="23" customFormat="1" x14ac:dyDescent="0.2">
      <c r="B179" s="131" t="s">
        <v>177</v>
      </c>
      <c r="C179" s="132">
        <v>9991</v>
      </c>
      <c r="D179" s="132">
        <v>9666</v>
      </c>
      <c r="E179" s="132">
        <v>19657</v>
      </c>
      <c r="F179" s="133" t="s">
        <v>178</v>
      </c>
      <c r="G179" s="132">
        <v>9883</v>
      </c>
      <c r="H179" s="132">
        <v>9787</v>
      </c>
      <c r="I179" s="134">
        <v>19670</v>
      </c>
    </row>
    <row r="180" spans="1:42" s="23" customFormat="1" x14ac:dyDescent="0.2">
      <c r="B180" s="131" t="s">
        <v>179</v>
      </c>
      <c r="C180" s="132">
        <v>10281</v>
      </c>
      <c r="D180" s="132">
        <v>9921</v>
      </c>
      <c r="E180" s="132">
        <v>20202</v>
      </c>
      <c r="F180" s="133" t="s">
        <v>180</v>
      </c>
      <c r="G180" s="132">
        <v>9733</v>
      </c>
      <c r="H180" s="132">
        <v>9204</v>
      </c>
      <c r="I180" s="134">
        <v>18937</v>
      </c>
      <c r="J180" s="100"/>
    </row>
    <row r="181" spans="1:42" s="23" customFormat="1" x14ac:dyDescent="0.2">
      <c r="B181" s="131" t="s">
        <v>181</v>
      </c>
      <c r="C181" s="132">
        <v>9902</v>
      </c>
      <c r="D181" s="132">
        <v>9120</v>
      </c>
      <c r="E181" s="132">
        <v>19022</v>
      </c>
      <c r="F181" s="133" t="s">
        <v>182</v>
      </c>
      <c r="G181" s="132">
        <v>11387</v>
      </c>
      <c r="H181" s="132">
        <v>9007</v>
      </c>
      <c r="I181" s="134">
        <v>20394</v>
      </c>
    </row>
    <row r="182" spans="1:42" s="23" customFormat="1" x14ac:dyDescent="0.2">
      <c r="B182" s="131" t="s">
        <v>183</v>
      </c>
      <c r="C182" s="132">
        <v>13327</v>
      </c>
      <c r="D182" s="132">
        <v>9587</v>
      </c>
      <c r="E182" s="132">
        <v>22914</v>
      </c>
      <c r="F182" s="133" t="s">
        <v>184</v>
      </c>
      <c r="G182" s="132">
        <v>11793</v>
      </c>
      <c r="H182" s="132">
        <v>9350</v>
      </c>
      <c r="I182" s="134">
        <v>21143</v>
      </c>
    </row>
    <row r="183" spans="1:42" s="23" customFormat="1" x14ac:dyDescent="0.2">
      <c r="B183" s="131" t="s">
        <v>185</v>
      </c>
      <c r="C183" s="132">
        <v>11366</v>
      </c>
      <c r="D183" s="132">
        <v>10160</v>
      </c>
      <c r="E183" s="132">
        <v>21526</v>
      </c>
      <c r="F183" s="133" t="s">
        <v>186</v>
      </c>
      <c r="G183" s="132">
        <v>12707</v>
      </c>
      <c r="H183" s="132">
        <v>11429</v>
      </c>
      <c r="I183" s="134">
        <v>24136</v>
      </c>
      <c r="J183" s="100"/>
    </row>
    <row r="184" spans="1:42" s="23" customFormat="1" x14ac:dyDescent="0.2">
      <c r="B184" s="131" t="s">
        <v>187</v>
      </c>
      <c r="C184" s="132">
        <v>12554</v>
      </c>
      <c r="D184" s="132">
        <v>11770</v>
      </c>
      <c r="E184" s="132">
        <v>24324</v>
      </c>
      <c r="F184" s="133" t="s">
        <v>188</v>
      </c>
      <c r="G184" s="132">
        <v>12319</v>
      </c>
      <c r="H184" s="132">
        <v>12001</v>
      </c>
      <c r="I184" s="134">
        <v>24320</v>
      </c>
    </row>
    <row r="185" spans="1:42" s="23" customFormat="1" x14ac:dyDescent="0.2">
      <c r="B185" s="131" t="s">
        <v>189</v>
      </c>
      <c r="C185" s="132">
        <v>11704</v>
      </c>
      <c r="D185" s="132">
        <v>11362</v>
      </c>
      <c r="E185" s="132">
        <v>23066</v>
      </c>
      <c r="F185" s="133" t="s">
        <v>190</v>
      </c>
      <c r="G185" s="132">
        <v>11639</v>
      </c>
      <c r="H185" s="132">
        <v>11554</v>
      </c>
      <c r="I185" s="134">
        <v>23193</v>
      </c>
      <c r="J185" s="100"/>
    </row>
    <row r="186" spans="1:42" s="23" customFormat="1" x14ac:dyDescent="0.2">
      <c r="B186" s="131" t="s">
        <v>191</v>
      </c>
      <c r="C186" s="132">
        <v>12050</v>
      </c>
      <c r="D186" s="132">
        <v>12267</v>
      </c>
      <c r="E186" s="132">
        <v>24317</v>
      </c>
      <c r="F186" s="133" t="s">
        <v>192</v>
      </c>
      <c r="G186" s="132">
        <v>12410</v>
      </c>
      <c r="H186" s="132">
        <v>12570</v>
      </c>
      <c r="I186" s="134">
        <v>24980</v>
      </c>
    </row>
    <row r="187" spans="1:42" s="23" customFormat="1" x14ac:dyDescent="0.2">
      <c r="B187" s="131" t="s">
        <v>193</v>
      </c>
      <c r="C187" s="132">
        <v>12151</v>
      </c>
      <c r="D187" s="132">
        <v>12589</v>
      </c>
      <c r="E187" s="132">
        <v>24740</v>
      </c>
      <c r="F187" s="133" t="s">
        <v>194</v>
      </c>
      <c r="G187" s="132">
        <v>11991</v>
      </c>
      <c r="H187" s="132">
        <v>12127</v>
      </c>
      <c r="I187" s="134">
        <v>24118</v>
      </c>
    </row>
    <row r="188" spans="1:42" s="23" customFormat="1" x14ac:dyDescent="0.2">
      <c r="B188" s="131" t="s">
        <v>195</v>
      </c>
      <c r="C188" s="132">
        <v>11631</v>
      </c>
      <c r="D188" s="132">
        <v>12020</v>
      </c>
      <c r="E188" s="132">
        <v>23651</v>
      </c>
      <c r="F188" s="133" t="s">
        <v>196</v>
      </c>
      <c r="G188" s="132">
        <v>11082</v>
      </c>
      <c r="H188" s="132">
        <v>11813</v>
      </c>
      <c r="I188" s="134">
        <v>22895</v>
      </c>
      <c r="J188" s="100"/>
    </row>
    <row r="189" spans="1:42" s="23" customFormat="1" x14ac:dyDescent="0.2">
      <c r="B189" s="131" t="s">
        <v>197</v>
      </c>
      <c r="C189" s="132">
        <v>11710</v>
      </c>
      <c r="D189" s="132">
        <v>12579</v>
      </c>
      <c r="E189" s="132">
        <v>24289</v>
      </c>
      <c r="F189" s="133" t="s">
        <v>198</v>
      </c>
      <c r="G189" s="132">
        <v>12217</v>
      </c>
      <c r="H189" s="132">
        <v>13234</v>
      </c>
      <c r="I189" s="134">
        <v>25451</v>
      </c>
      <c r="P189" s="1"/>
    </row>
    <row r="190" spans="1:42" s="1" customFormat="1" x14ac:dyDescent="0.2">
      <c r="A190" s="23"/>
      <c r="B190" s="131" t="s">
        <v>199</v>
      </c>
      <c r="C190" s="132">
        <v>12371</v>
      </c>
      <c r="D190" s="132">
        <v>13314</v>
      </c>
      <c r="E190" s="132">
        <v>25685</v>
      </c>
      <c r="F190" s="133" t="s">
        <v>200</v>
      </c>
      <c r="G190" s="132">
        <v>13000</v>
      </c>
      <c r="H190" s="132">
        <v>14242</v>
      </c>
      <c r="I190" s="134">
        <v>27242</v>
      </c>
      <c r="J190" s="100"/>
      <c r="K190" s="23"/>
      <c r="L190" s="23"/>
      <c r="M190" s="23"/>
      <c r="N190" s="23"/>
      <c r="O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s="1" customFormat="1" x14ac:dyDescent="0.2">
      <c r="A191" s="23"/>
      <c r="B191" s="131" t="s">
        <v>201</v>
      </c>
      <c r="C191" s="132">
        <v>13644</v>
      </c>
      <c r="D191" s="132">
        <v>14654</v>
      </c>
      <c r="E191" s="132">
        <v>28298</v>
      </c>
      <c r="F191" s="133" t="s">
        <v>202</v>
      </c>
      <c r="G191" s="132">
        <v>13868</v>
      </c>
      <c r="H191" s="132">
        <v>14464</v>
      </c>
      <c r="I191" s="134">
        <v>28332</v>
      </c>
      <c r="M191" s="23"/>
      <c r="N191" s="23"/>
      <c r="O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s="1" customFormat="1" x14ac:dyDescent="0.2">
      <c r="A192" s="23"/>
      <c r="B192" s="131" t="s">
        <v>203</v>
      </c>
      <c r="C192" s="132">
        <v>13950</v>
      </c>
      <c r="D192" s="132">
        <v>14822</v>
      </c>
      <c r="E192" s="132">
        <v>28772</v>
      </c>
      <c r="F192" s="133" t="s">
        <v>204</v>
      </c>
      <c r="G192" s="132">
        <v>14323</v>
      </c>
      <c r="H192" s="132">
        <v>14652</v>
      </c>
      <c r="I192" s="134">
        <v>28975</v>
      </c>
      <c r="M192" s="23"/>
      <c r="N192" s="23"/>
      <c r="O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s="1" customFormat="1" x14ac:dyDescent="0.2">
      <c r="A193" s="23"/>
      <c r="B193" s="131" t="s">
        <v>205</v>
      </c>
      <c r="C193" s="132">
        <v>13251</v>
      </c>
      <c r="D193" s="132">
        <v>13858</v>
      </c>
      <c r="E193" s="132">
        <v>27109</v>
      </c>
      <c r="F193" s="133" t="s">
        <v>206</v>
      </c>
      <c r="G193" s="132">
        <v>13497</v>
      </c>
      <c r="H193" s="132">
        <v>14140</v>
      </c>
      <c r="I193" s="134">
        <v>27637</v>
      </c>
      <c r="J193" s="102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s="1" customFormat="1" x14ac:dyDescent="0.2">
      <c r="A194" s="23"/>
      <c r="B194" s="131" t="s">
        <v>207</v>
      </c>
      <c r="C194" s="132">
        <v>13018</v>
      </c>
      <c r="D194" s="132">
        <v>13965</v>
      </c>
      <c r="E194" s="132">
        <v>26983</v>
      </c>
      <c r="F194" s="133" t="s">
        <v>208</v>
      </c>
      <c r="G194" s="132">
        <v>12270</v>
      </c>
      <c r="H194" s="132">
        <v>13291</v>
      </c>
      <c r="I194" s="134">
        <v>25561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s="1" customFormat="1" x14ac:dyDescent="0.2">
      <c r="A195" s="23"/>
      <c r="B195" s="131" t="s">
        <v>209</v>
      </c>
      <c r="C195" s="132">
        <v>11932</v>
      </c>
      <c r="D195" s="132">
        <v>13154</v>
      </c>
      <c r="E195" s="132">
        <v>25086</v>
      </c>
      <c r="F195" s="133" t="s">
        <v>210</v>
      </c>
      <c r="G195" s="132">
        <v>11431</v>
      </c>
      <c r="H195" s="132">
        <v>12524</v>
      </c>
      <c r="I195" s="134">
        <v>23955</v>
      </c>
      <c r="J195" s="102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s="1" customFormat="1" x14ac:dyDescent="0.2">
      <c r="A196" s="23"/>
      <c r="B196" s="131" t="s">
        <v>211</v>
      </c>
      <c r="C196" s="132">
        <v>11575</v>
      </c>
      <c r="D196" s="132">
        <v>13028</v>
      </c>
      <c r="E196" s="132">
        <v>24603</v>
      </c>
      <c r="F196" s="133" t="s">
        <v>212</v>
      </c>
      <c r="G196" s="132">
        <v>11752</v>
      </c>
      <c r="H196" s="132">
        <v>13271</v>
      </c>
      <c r="I196" s="134">
        <v>25023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s="1" customFormat="1" x14ac:dyDescent="0.2">
      <c r="A197" s="23"/>
      <c r="B197" s="131" t="s">
        <v>213</v>
      </c>
      <c r="C197" s="132">
        <v>11358</v>
      </c>
      <c r="D197" s="132">
        <v>12842</v>
      </c>
      <c r="E197" s="132">
        <v>24200</v>
      </c>
      <c r="F197" s="133" t="s">
        <v>214</v>
      </c>
      <c r="G197" s="132">
        <v>10746</v>
      </c>
      <c r="H197" s="132">
        <v>12313</v>
      </c>
      <c r="I197" s="134">
        <v>23059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s="1" customFormat="1" x14ac:dyDescent="0.2">
      <c r="A198" s="23"/>
      <c r="B198" s="131" t="s">
        <v>215</v>
      </c>
      <c r="C198" s="132">
        <v>10823</v>
      </c>
      <c r="D198" s="132">
        <v>12449</v>
      </c>
      <c r="E198" s="132">
        <v>23272</v>
      </c>
      <c r="F198" s="133" t="s">
        <v>216</v>
      </c>
      <c r="G198" s="132">
        <v>10185</v>
      </c>
      <c r="H198" s="132">
        <v>11622</v>
      </c>
      <c r="I198" s="134">
        <v>21807</v>
      </c>
      <c r="J198" s="102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s="1" customFormat="1" x14ac:dyDescent="0.2">
      <c r="A199" s="23"/>
      <c r="B199" s="131" t="s">
        <v>217</v>
      </c>
      <c r="C199" s="132">
        <v>9733</v>
      </c>
      <c r="D199" s="132">
        <v>11367</v>
      </c>
      <c r="E199" s="132">
        <v>21100</v>
      </c>
      <c r="F199" s="133" t="s">
        <v>218</v>
      </c>
      <c r="G199" s="132">
        <v>9587</v>
      </c>
      <c r="H199" s="132">
        <v>11522</v>
      </c>
      <c r="I199" s="134">
        <v>21109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s="1" customFormat="1" x14ac:dyDescent="0.2">
      <c r="A200" s="23"/>
      <c r="B200" s="131" t="s">
        <v>219</v>
      </c>
      <c r="C200" s="132">
        <v>9393</v>
      </c>
      <c r="D200" s="132">
        <v>10889</v>
      </c>
      <c r="E200" s="132">
        <v>20282</v>
      </c>
      <c r="F200" s="133" t="s">
        <v>220</v>
      </c>
      <c r="G200" s="132">
        <v>8526</v>
      </c>
      <c r="H200" s="132">
        <v>10369</v>
      </c>
      <c r="I200" s="134">
        <v>18895</v>
      </c>
      <c r="J200" s="102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s="1" customFormat="1" x14ac:dyDescent="0.2">
      <c r="A201" s="23"/>
      <c r="B201" s="131" t="s">
        <v>221</v>
      </c>
      <c r="C201" s="132">
        <v>8352</v>
      </c>
      <c r="D201" s="132">
        <v>9842</v>
      </c>
      <c r="E201" s="132">
        <v>18194</v>
      </c>
      <c r="F201" s="133" t="s">
        <v>222</v>
      </c>
      <c r="G201" s="132">
        <v>7771</v>
      </c>
      <c r="H201" s="132">
        <v>9426</v>
      </c>
      <c r="I201" s="134">
        <v>17197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s="1" customFormat="1" x14ac:dyDescent="0.2">
      <c r="A202" s="23"/>
      <c r="B202" s="131" t="s">
        <v>223</v>
      </c>
      <c r="C202" s="132">
        <v>7552</v>
      </c>
      <c r="D202" s="132">
        <v>9248</v>
      </c>
      <c r="E202" s="132">
        <v>16800</v>
      </c>
      <c r="F202" s="133" t="s">
        <v>224</v>
      </c>
      <c r="G202" s="132">
        <v>6699</v>
      </c>
      <c r="H202" s="132">
        <v>8627</v>
      </c>
      <c r="I202" s="134">
        <v>15326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s="1" customFormat="1" x14ac:dyDescent="0.2">
      <c r="A203" s="23"/>
      <c r="B203" s="131" t="s">
        <v>225</v>
      </c>
      <c r="C203" s="132">
        <v>6277</v>
      </c>
      <c r="D203" s="132">
        <v>7897</v>
      </c>
      <c r="E203" s="132">
        <v>14174</v>
      </c>
      <c r="F203" s="133" t="s">
        <v>226</v>
      </c>
      <c r="G203" s="132">
        <v>5808</v>
      </c>
      <c r="H203" s="132">
        <v>7449</v>
      </c>
      <c r="I203" s="134">
        <v>13257</v>
      </c>
      <c r="J203" s="102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s="1" customFormat="1" x14ac:dyDescent="0.2">
      <c r="A204" s="23"/>
      <c r="B204" s="131" t="s">
        <v>227</v>
      </c>
      <c r="C204" s="132">
        <v>5271</v>
      </c>
      <c r="D204" s="132">
        <v>6772</v>
      </c>
      <c r="E204" s="132">
        <v>12043</v>
      </c>
      <c r="F204" s="133" t="s">
        <v>228</v>
      </c>
      <c r="G204" s="132">
        <v>4832</v>
      </c>
      <c r="H204" s="132">
        <v>6174</v>
      </c>
      <c r="I204" s="134">
        <v>11006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s="1" customFormat="1" ht="14.25" x14ac:dyDescent="0.2">
      <c r="A205" s="23"/>
      <c r="B205" s="131" t="s">
        <v>229</v>
      </c>
      <c r="C205" s="132">
        <v>4778</v>
      </c>
      <c r="D205" s="132">
        <v>6406</v>
      </c>
      <c r="E205" s="132">
        <v>11184</v>
      </c>
      <c r="F205" s="133" t="s">
        <v>230</v>
      </c>
      <c r="G205" s="132">
        <v>4334</v>
      </c>
      <c r="H205" s="132">
        <v>5857</v>
      </c>
      <c r="I205" s="134">
        <v>10191</v>
      </c>
      <c r="J205" s="102"/>
      <c r="P205" s="19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14.25" x14ac:dyDescent="0.2">
      <c r="A206" s="22"/>
      <c r="B206" s="131" t="s">
        <v>231</v>
      </c>
      <c r="C206" s="132">
        <v>4121</v>
      </c>
      <c r="D206" s="132">
        <v>5596</v>
      </c>
      <c r="E206" s="132">
        <v>9717</v>
      </c>
      <c r="F206" s="133" t="s">
        <v>232</v>
      </c>
      <c r="G206" s="132">
        <v>3841</v>
      </c>
      <c r="H206" s="132">
        <v>5186</v>
      </c>
      <c r="I206" s="134">
        <v>9027</v>
      </c>
      <c r="J206" s="1"/>
      <c r="K206" s="1"/>
      <c r="L206" s="1"/>
      <c r="M206" s="1"/>
      <c r="N206" s="1"/>
      <c r="O206" s="1"/>
      <c r="P206" s="19"/>
    </row>
    <row r="207" spans="1:42" ht="14.25" x14ac:dyDescent="0.2">
      <c r="A207" s="22"/>
      <c r="B207" s="131" t="s">
        <v>233</v>
      </c>
      <c r="C207" s="132">
        <v>3561</v>
      </c>
      <c r="D207" s="132">
        <v>4739</v>
      </c>
      <c r="E207" s="132">
        <v>8300</v>
      </c>
      <c r="F207" s="133" t="s">
        <v>234</v>
      </c>
      <c r="G207" s="132">
        <v>3258</v>
      </c>
      <c r="H207" s="132">
        <v>4590</v>
      </c>
      <c r="I207" s="134">
        <v>7848</v>
      </c>
      <c r="J207" s="19"/>
      <c r="K207" s="19"/>
      <c r="L207" s="19"/>
      <c r="M207" s="1"/>
      <c r="N207" s="1"/>
      <c r="O207" s="1"/>
      <c r="P207" s="19"/>
    </row>
    <row r="208" spans="1:42" s="24" customFormat="1" ht="14.25" x14ac:dyDescent="0.2">
      <c r="A208" s="22"/>
      <c r="B208" s="131" t="s">
        <v>235</v>
      </c>
      <c r="C208" s="132">
        <v>2873</v>
      </c>
      <c r="D208" s="132">
        <v>4057</v>
      </c>
      <c r="E208" s="132">
        <v>6930</v>
      </c>
      <c r="F208" s="133" t="s">
        <v>236</v>
      </c>
      <c r="G208" s="132">
        <v>2573</v>
      </c>
      <c r="H208" s="132">
        <v>3600</v>
      </c>
      <c r="I208" s="134">
        <v>6173</v>
      </c>
      <c r="J208" s="103"/>
      <c r="K208" s="19"/>
      <c r="L208" s="19"/>
      <c r="M208" s="1"/>
      <c r="N208" s="1"/>
      <c r="O208" s="1"/>
      <c r="P208" s="19"/>
    </row>
    <row r="209" spans="1:16" s="24" customFormat="1" ht="14.25" x14ac:dyDescent="0.2">
      <c r="A209" s="22"/>
      <c r="B209" s="131" t="s">
        <v>237</v>
      </c>
      <c r="C209" s="132">
        <v>2502</v>
      </c>
      <c r="D209" s="132">
        <v>3288</v>
      </c>
      <c r="E209" s="132">
        <v>5790</v>
      </c>
      <c r="F209" s="133" t="s">
        <v>238</v>
      </c>
      <c r="G209" s="132">
        <v>2090</v>
      </c>
      <c r="H209" s="132">
        <v>2921</v>
      </c>
      <c r="I209" s="134">
        <v>5011</v>
      </c>
      <c r="J209" s="19"/>
      <c r="K209" s="19"/>
      <c r="L209" s="19"/>
      <c r="M209" s="19"/>
      <c r="N209" s="19"/>
      <c r="O209" s="19"/>
      <c r="P209" s="19"/>
    </row>
    <row r="210" spans="1:16" s="24" customFormat="1" ht="14.25" x14ac:dyDescent="0.2">
      <c r="A210" s="22"/>
      <c r="B210" s="131" t="s">
        <v>239</v>
      </c>
      <c r="C210" s="132">
        <v>1965</v>
      </c>
      <c r="D210" s="132">
        <v>2756</v>
      </c>
      <c r="E210" s="132">
        <v>4721</v>
      </c>
      <c r="F210" s="133" t="s">
        <v>240</v>
      </c>
      <c r="G210" s="132">
        <v>1858</v>
      </c>
      <c r="H210" s="132">
        <v>2624</v>
      </c>
      <c r="I210" s="134">
        <v>4482</v>
      </c>
      <c r="J210" s="103"/>
      <c r="K210" s="19"/>
      <c r="L210" s="19"/>
      <c r="M210" s="19"/>
      <c r="N210" s="19"/>
      <c r="O210" s="19"/>
      <c r="P210" s="19"/>
    </row>
    <row r="211" spans="1:16" s="24" customFormat="1" ht="14.25" x14ac:dyDescent="0.2">
      <c r="A211" s="22"/>
      <c r="B211" s="131" t="s">
        <v>241</v>
      </c>
      <c r="C211" s="132">
        <v>1707</v>
      </c>
      <c r="D211" s="132">
        <v>2410</v>
      </c>
      <c r="E211" s="132">
        <v>4117</v>
      </c>
      <c r="F211" s="133" t="s">
        <v>242</v>
      </c>
      <c r="G211" s="132">
        <v>1622</v>
      </c>
      <c r="H211" s="132">
        <v>2389</v>
      </c>
      <c r="I211" s="134">
        <v>4011</v>
      </c>
      <c r="J211" s="19"/>
      <c r="K211" s="19"/>
      <c r="L211" s="19"/>
      <c r="M211" s="19"/>
      <c r="N211" s="19"/>
      <c r="O211" s="19"/>
      <c r="P211" s="19"/>
    </row>
    <row r="212" spans="1:16" s="24" customFormat="1" ht="14.25" x14ac:dyDescent="0.2">
      <c r="A212" s="22"/>
      <c r="B212" s="131" t="s">
        <v>243</v>
      </c>
      <c r="C212" s="132">
        <v>1271</v>
      </c>
      <c r="D212" s="132">
        <v>1935</v>
      </c>
      <c r="E212" s="132">
        <v>3206</v>
      </c>
      <c r="F212" s="133" t="s">
        <v>244</v>
      </c>
      <c r="G212" s="135">
        <v>1312</v>
      </c>
      <c r="H212" s="132">
        <v>1970</v>
      </c>
      <c r="I212" s="134">
        <v>3282</v>
      </c>
      <c r="J212" s="19"/>
      <c r="K212" s="19"/>
      <c r="L212" s="19"/>
      <c r="M212" s="19"/>
      <c r="N212" s="19"/>
      <c r="O212" s="19"/>
      <c r="P212" s="19"/>
    </row>
    <row r="213" spans="1:16" s="24" customFormat="1" ht="14.25" x14ac:dyDescent="0.2">
      <c r="A213" s="22"/>
      <c r="B213" s="131" t="s">
        <v>245</v>
      </c>
      <c r="C213" s="132">
        <v>1223</v>
      </c>
      <c r="D213" s="132">
        <v>1769</v>
      </c>
      <c r="E213" s="132">
        <v>2992</v>
      </c>
      <c r="F213" s="133" t="s">
        <v>246</v>
      </c>
      <c r="G213" s="135">
        <v>1075</v>
      </c>
      <c r="H213" s="132">
        <v>1574</v>
      </c>
      <c r="I213" s="134">
        <v>2649</v>
      </c>
      <c r="J213" s="103"/>
      <c r="K213" s="19"/>
      <c r="L213" s="19"/>
      <c r="M213" s="19"/>
      <c r="N213" s="19"/>
      <c r="O213" s="19"/>
      <c r="P213" s="19"/>
    </row>
    <row r="214" spans="1:16" s="24" customFormat="1" ht="14.25" x14ac:dyDescent="0.2">
      <c r="A214" s="22"/>
      <c r="B214" s="131" t="s">
        <v>247</v>
      </c>
      <c r="C214" s="132">
        <v>963</v>
      </c>
      <c r="D214" s="132">
        <v>1469</v>
      </c>
      <c r="E214" s="132">
        <v>2432</v>
      </c>
      <c r="F214" s="133" t="s">
        <v>248</v>
      </c>
      <c r="G214" s="135">
        <v>777</v>
      </c>
      <c r="H214" s="135">
        <v>1279</v>
      </c>
      <c r="I214" s="134">
        <v>2056</v>
      </c>
      <c r="J214" s="19"/>
      <c r="K214" s="19"/>
      <c r="L214" s="19"/>
      <c r="M214" s="19"/>
      <c r="N214" s="19"/>
      <c r="O214" s="19"/>
      <c r="P214" s="19"/>
    </row>
    <row r="215" spans="1:16" s="24" customFormat="1" ht="14.25" x14ac:dyDescent="0.2">
      <c r="A215" s="22"/>
      <c r="B215" s="131" t="s">
        <v>249</v>
      </c>
      <c r="C215" s="132">
        <v>690</v>
      </c>
      <c r="D215" s="132">
        <v>1095</v>
      </c>
      <c r="E215" s="132">
        <v>1785</v>
      </c>
      <c r="F215" s="133" t="s">
        <v>250</v>
      </c>
      <c r="G215" s="135">
        <v>606</v>
      </c>
      <c r="H215" s="135">
        <v>981</v>
      </c>
      <c r="I215" s="136">
        <v>1587</v>
      </c>
      <c r="J215" s="19"/>
      <c r="K215" s="19"/>
      <c r="L215" s="19"/>
      <c r="M215" s="19"/>
      <c r="N215" s="19"/>
      <c r="O215" s="19"/>
      <c r="P215" s="19"/>
    </row>
    <row r="216" spans="1:16" s="24" customFormat="1" ht="14.25" x14ac:dyDescent="0.2">
      <c r="A216" s="22"/>
      <c r="B216" s="131" t="s">
        <v>251</v>
      </c>
      <c r="C216" s="132">
        <v>532</v>
      </c>
      <c r="D216" s="132">
        <v>806</v>
      </c>
      <c r="E216" s="132">
        <v>1338</v>
      </c>
      <c r="F216" s="133" t="s">
        <v>252</v>
      </c>
      <c r="G216" s="135">
        <v>405</v>
      </c>
      <c r="H216" s="135">
        <v>664</v>
      </c>
      <c r="I216" s="136">
        <v>1069</v>
      </c>
      <c r="J216" s="19"/>
      <c r="K216" s="19"/>
      <c r="L216" s="19"/>
      <c r="M216" s="19"/>
      <c r="N216" s="19"/>
      <c r="O216" s="19"/>
      <c r="P216" s="19"/>
    </row>
    <row r="217" spans="1:16" s="24" customFormat="1" ht="14.25" x14ac:dyDescent="0.2">
      <c r="A217" s="22"/>
      <c r="B217" s="131" t="s">
        <v>253</v>
      </c>
      <c r="C217" s="132">
        <v>370</v>
      </c>
      <c r="D217" s="132">
        <v>555</v>
      </c>
      <c r="E217" s="132">
        <v>925</v>
      </c>
      <c r="F217" s="133" t="s">
        <v>254</v>
      </c>
      <c r="G217" s="135">
        <v>313</v>
      </c>
      <c r="H217" s="135">
        <v>471</v>
      </c>
      <c r="I217" s="136">
        <v>784</v>
      </c>
      <c r="J217" s="19"/>
      <c r="K217" s="19"/>
      <c r="L217" s="19"/>
      <c r="M217" s="19"/>
      <c r="N217" s="19"/>
      <c r="O217" s="19"/>
      <c r="P217" s="19"/>
    </row>
    <row r="218" spans="1:16" s="24" customFormat="1" ht="14.25" x14ac:dyDescent="0.2">
      <c r="A218" s="22"/>
      <c r="B218" s="131" t="s">
        <v>255</v>
      </c>
      <c r="C218" s="132">
        <v>256</v>
      </c>
      <c r="D218" s="132">
        <v>378</v>
      </c>
      <c r="E218" s="132">
        <v>634</v>
      </c>
      <c r="F218" s="133" t="s">
        <v>256</v>
      </c>
      <c r="G218" s="135">
        <v>241</v>
      </c>
      <c r="H218" s="135">
        <v>299</v>
      </c>
      <c r="I218" s="136">
        <v>540</v>
      </c>
      <c r="J218" s="19"/>
      <c r="K218" s="19"/>
      <c r="L218" s="19"/>
      <c r="M218" s="19"/>
      <c r="N218" s="19"/>
      <c r="O218" s="19"/>
      <c r="P218" s="19"/>
    </row>
    <row r="219" spans="1:16" s="24" customFormat="1" ht="14.25" x14ac:dyDescent="0.2">
      <c r="A219" s="22"/>
      <c r="B219" s="131" t="s">
        <v>257</v>
      </c>
      <c r="C219" s="132">
        <v>170</v>
      </c>
      <c r="D219" s="132">
        <v>212</v>
      </c>
      <c r="E219" s="132">
        <v>382</v>
      </c>
      <c r="F219" s="133" t="s">
        <v>258</v>
      </c>
      <c r="G219" s="135">
        <v>153</v>
      </c>
      <c r="H219" s="135">
        <v>195</v>
      </c>
      <c r="I219" s="136">
        <v>348</v>
      </c>
      <c r="J219" s="19"/>
      <c r="K219" s="19"/>
      <c r="L219" s="19"/>
      <c r="M219" s="19"/>
      <c r="N219" s="19"/>
      <c r="O219" s="19"/>
      <c r="P219" s="19"/>
    </row>
    <row r="220" spans="1:16" s="24" customFormat="1" ht="14.25" x14ac:dyDescent="0.2">
      <c r="A220" s="22"/>
      <c r="B220" s="131" t="s">
        <v>259</v>
      </c>
      <c r="C220" s="132">
        <v>135</v>
      </c>
      <c r="D220" s="132">
        <v>131</v>
      </c>
      <c r="E220" s="132">
        <v>266</v>
      </c>
      <c r="F220" s="133" t="s">
        <v>260</v>
      </c>
      <c r="G220" s="135">
        <v>127</v>
      </c>
      <c r="H220" s="135">
        <v>128</v>
      </c>
      <c r="I220" s="136">
        <v>255</v>
      </c>
      <c r="J220" s="19"/>
      <c r="K220" s="19"/>
      <c r="L220" s="19"/>
      <c r="M220" s="19"/>
      <c r="N220" s="19"/>
      <c r="O220" s="19"/>
      <c r="P220" s="19"/>
    </row>
    <row r="221" spans="1:16" s="24" customFormat="1" ht="26.25" thickBot="1" x14ac:dyDescent="0.25">
      <c r="A221" s="22"/>
      <c r="B221" s="137" t="s">
        <v>261</v>
      </c>
      <c r="C221" s="132">
        <v>106</v>
      </c>
      <c r="D221" s="132">
        <v>96</v>
      </c>
      <c r="E221" s="132">
        <v>202</v>
      </c>
      <c r="F221" s="139" t="s">
        <v>262</v>
      </c>
      <c r="G221" s="138">
        <v>551</v>
      </c>
      <c r="H221" s="138">
        <v>383</v>
      </c>
      <c r="I221" s="140">
        <v>934</v>
      </c>
      <c r="J221" s="19"/>
      <c r="K221" s="19"/>
      <c r="L221" s="19"/>
      <c r="M221" s="19"/>
      <c r="N221" s="19"/>
      <c r="O221" s="19"/>
      <c r="P221" s="19"/>
    </row>
    <row r="222" spans="1:16" s="24" customFormat="1" ht="14.25" x14ac:dyDescent="0.2">
      <c r="A222" s="22"/>
      <c r="B222" s="21"/>
      <c r="C222" s="108">
        <f t="shared" ref="C222:D222" si="27">SUM(C171:C221)</f>
        <v>390896</v>
      </c>
      <c r="D222" s="115">
        <f t="shared" si="27"/>
        <v>410775</v>
      </c>
      <c r="E222" s="111">
        <f>SUM(E171:E221)</f>
        <v>801671</v>
      </c>
      <c r="F222" s="19"/>
      <c r="G222" s="108">
        <f t="shared" ref="G222:H222" si="28">SUM(G171:G221)</f>
        <v>386324</v>
      </c>
      <c r="H222" s="115">
        <f t="shared" si="28"/>
        <v>406763</v>
      </c>
      <c r="I222" s="111">
        <f>SUM(I171:I221)</f>
        <v>793087</v>
      </c>
      <c r="J222" s="19"/>
      <c r="K222" s="19"/>
      <c r="L222" s="19"/>
      <c r="M222" s="19"/>
      <c r="N222" s="19"/>
      <c r="O222" s="19"/>
      <c r="P222" s="19"/>
    </row>
    <row r="223" spans="1:16" s="24" customFormat="1" ht="14.25" x14ac:dyDescent="0.2">
      <c r="A223" s="22"/>
      <c r="B223" s="21"/>
      <c r="C223" s="117"/>
      <c r="D223" s="116"/>
      <c r="E223" s="112"/>
      <c r="F223" s="112"/>
      <c r="G223" s="111">
        <f>E222+I222</f>
        <v>1594758</v>
      </c>
      <c r="H223" s="112"/>
      <c r="I223" s="113"/>
      <c r="J223" s="19"/>
      <c r="K223" s="19"/>
      <c r="L223" s="19"/>
      <c r="M223" s="19"/>
      <c r="N223" s="19"/>
      <c r="O223" s="19"/>
      <c r="P223" s="19"/>
    </row>
    <row r="224" spans="1:16" s="24" customFormat="1" ht="14.25" x14ac:dyDescent="0.2">
      <c r="A224" s="22"/>
      <c r="B224" s="21"/>
      <c r="C224" s="117"/>
      <c r="D224" s="116"/>
      <c r="E224" s="116"/>
      <c r="F224" s="115">
        <f>D222+H222</f>
        <v>817538</v>
      </c>
      <c r="G224" s="116"/>
      <c r="H224" s="116"/>
      <c r="I224" s="19"/>
      <c r="J224" s="19"/>
      <c r="K224" s="19"/>
      <c r="L224" s="19"/>
      <c r="M224" s="19"/>
      <c r="N224" s="19"/>
      <c r="O224" s="19"/>
      <c r="P224" s="19"/>
    </row>
    <row r="225" spans="1:16" s="24" customFormat="1" ht="14.25" x14ac:dyDescent="0.2">
      <c r="A225" s="22"/>
      <c r="C225" s="117"/>
      <c r="D225" s="117"/>
      <c r="E225" s="108">
        <f>C222+G222</f>
        <v>777220</v>
      </c>
      <c r="F225" s="117"/>
      <c r="G225" s="117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s="24" customFormat="1" ht="14.25" x14ac:dyDescent="0.2">
      <c r="A226" s="2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s="24" customFormat="1" ht="14.25" x14ac:dyDescent="0.2">
      <c r="A227" s="22"/>
      <c r="B227" s="144" t="s">
        <v>266</v>
      </c>
      <c r="C227" s="14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s="24" customFormat="1" ht="14.25" x14ac:dyDescent="0.2">
      <c r="A228" s="22"/>
      <c r="B228" s="144" t="s">
        <v>267</v>
      </c>
      <c r="C228" s="14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s="24" customFormat="1" ht="14.25" x14ac:dyDescent="0.2">
      <c r="A229" s="22"/>
      <c r="B229" s="144" t="s">
        <v>306</v>
      </c>
      <c r="C229" s="14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s="24" customFormat="1" ht="14.25" x14ac:dyDescent="0.2">
      <c r="A230" s="22"/>
      <c r="B230" s="144" t="s">
        <v>300</v>
      </c>
      <c r="C230" s="14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s="24" customFormat="1" ht="14.25" x14ac:dyDescent="0.2">
      <c r="A231" s="22"/>
      <c r="B231" s="144" t="s">
        <v>309</v>
      </c>
      <c r="C231" s="14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s="24" customFormat="1" ht="14.25" x14ac:dyDescent="0.2">
      <c r="A232" s="22"/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s="119" customFormat="1" ht="20.25" x14ac:dyDescent="0.3">
      <c r="A233" s="118"/>
      <c r="B233" s="146" t="s">
        <v>311</v>
      </c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customFormat="1" ht="20.25" x14ac:dyDescent="0.3">
      <c r="A234" s="19"/>
      <c r="B234" s="1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s="24" customFormat="1" ht="14.25" x14ac:dyDescent="0.2">
      <c r="A235" s="22"/>
      <c r="B235" s="125" t="s">
        <v>276</v>
      </c>
      <c r="C235" s="126" t="s">
        <v>272</v>
      </c>
      <c r="D235" s="126" t="s">
        <v>273</v>
      </c>
      <c r="E235" s="126" t="s">
        <v>159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s="24" customFormat="1" ht="14.25" x14ac:dyDescent="0.2">
      <c r="A236" s="22"/>
      <c r="B236" s="127" t="s">
        <v>277</v>
      </c>
      <c r="C236" s="128">
        <v>1</v>
      </c>
      <c r="D236" s="128">
        <v>2</v>
      </c>
      <c r="E236" s="128" t="s">
        <v>274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s="24" customFormat="1" ht="14.25" x14ac:dyDescent="0.2">
      <c r="A237" s="22"/>
      <c r="B237" s="121" t="s">
        <v>63</v>
      </c>
      <c r="C237" s="141">
        <v>40</v>
      </c>
      <c r="D237" s="141">
        <v>28</v>
      </c>
      <c r="E237" s="129">
        <f>SUM(C237:D237)</f>
        <v>68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s="24" customFormat="1" ht="14.25" x14ac:dyDescent="0.2">
      <c r="A238" s="22"/>
      <c r="B238" s="121" t="s">
        <v>4</v>
      </c>
      <c r="C238" s="141">
        <v>16</v>
      </c>
      <c r="D238" s="141">
        <v>9</v>
      </c>
      <c r="E238" s="129">
        <f t="shared" ref="E238:E258" si="29">SUM(C238:D238)</f>
        <v>25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s="24" customFormat="1" ht="14.25" x14ac:dyDescent="0.2">
      <c r="A239" s="22"/>
      <c r="B239" s="121" t="s">
        <v>5</v>
      </c>
      <c r="C239" s="141">
        <v>12</v>
      </c>
      <c r="D239" s="141">
        <v>11</v>
      </c>
      <c r="E239" s="129">
        <f t="shared" si="29"/>
        <v>23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s="24" customFormat="1" ht="14.25" x14ac:dyDescent="0.2">
      <c r="A240" s="22"/>
      <c r="B240" s="121" t="s">
        <v>6</v>
      </c>
      <c r="C240" s="141">
        <v>32</v>
      </c>
      <c r="D240" s="141">
        <v>17</v>
      </c>
      <c r="E240" s="129">
        <f t="shared" si="29"/>
        <v>49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s="24" customFormat="1" ht="14.25" x14ac:dyDescent="0.2">
      <c r="A241" s="22"/>
      <c r="B241" s="121" t="s">
        <v>7</v>
      </c>
      <c r="C241" s="141">
        <v>59</v>
      </c>
      <c r="D241" s="141">
        <v>27</v>
      </c>
      <c r="E241" s="129">
        <f t="shared" si="29"/>
        <v>86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s="24" customFormat="1" ht="14.25" x14ac:dyDescent="0.2">
      <c r="A242" s="22"/>
      <c r="B242" s="121" t="s">
        <v>8</v>
      </c>
      <c r="C242" s="141">
        <v>81</v>
      </c>
      <c r="D242" s="141">
        <v>37</v>
      </c>
      <c r="E242" s="129">
        <f t="shared" si="29"/>
        <v>118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s="24" customFormat="1" ht="14.25" x14ac:dyDescent="0.2">
      <c r="A243" s="22"/>
      <c r="B243" s="121" t="s">
        <v>9</v>
      </c>
      <c r="C243" s="141">
        <v>103</v>
      </c>
      <c r="D243" s="141">
        <v>40</v>
      </c>
      <c r="E243" s="129">
        <f t="shared" si="29"/>
        <v>143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s="24" customFormat="1" ht="14.25" x14ac:dyDescent="0.2">
      <c r="A244" s="22"/>
      <c r="B244" s="121" t="s">
        <v>10</v>
      </c>
      <c r="C244" s="141">
        <v>132</v>
      </c>
      <c r="D244" s="141">
        <v>62</v>
      </c>
      <c r="E244" s="129">
        <f t="shared" si="29"/>
        <v>194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s="24" customFormat="1" ht="14.25" x14ac:dyDescent="0.2">
      <c r="A245" s="22"/>
      <c r="B245" s="121" t="s">
        <v>11</v>
      </c>
      <c r="C245" s="141">
        <v>178</v>
      </c>
      <c r="D245" s="141">
        <v>78</v>
      </c>
      <c r="E245" s="129">
        <f t="shared" si="29"/>
        <v>256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s="24" customFormat="1" ht="14.25" x14ac:dyDescent="0.2">
      <c r="A246" s="22"/>
      <c r="B246" s="121" t="s">
        <v>12</v>
      </c>
      <c r="C246" s="141">
        <v>263</v>
      </c>
      <c r="D246" s="141">
        <v>120</v>
      </c>
      <c r="E246" s="129">
        <f t="shared" si="29"/>
        <v>383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s="24" customFormat="1" ht="14.25" x14ac:dyDescent="0.2">
      <c r="A247" s="22"/>
      <c r="B247" s="121" t="s">
        <v>13</v>
      </c>
      <c r="C247" s="141">
        <v>389</v>
      </c>
      <c r="D247" s="141">
        <v>182</v>
      </c>
      <c r="E247" s="129">
        <f t="shared" si="29"/>
        <v>571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s="24" customFormat="1" ht="14.25" x14ac:dyDescent="0.2">
      <c r="A248" s="22"/>
      <c r="B248" s="121" t="s">
        <v>14</v>
      </c>
      <c r="C248" s="141">
        <v>463</v>
      </c>
      <c r="D248" s="141">
        <v>237</v>
      </c>
      <c r="E248" s="129">
        <f t="shared" si="29"/>
        <v>700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s="24" customFormat="1" ht="14.25" x14ac:dyDescent="0.2">
      <c r="A249" s="22"/>
      <c r="B249" s="121" t="s">
        <v>15</v>
      </c>
      <c r="C249" s="141">
        <v>548</v>
      </c>
      <c r="D249" s="141">
        <v>296</v>
      </c>
      <c r="E249" s="129">
        <f t="shared" si="29"/>
        <v>844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s="24" customFormat="1" ht="14.25" x14ac:dyDescent="0.2">
      <c r="A250" s="22"/>
      <c r="B250" s="121" t="s">
        <v>16</v>
      </c>
      <c r="C250" s="141">
        <v>559</v>
      </c>
      <c r="D250" s="141">
        <v>362</v>
      </c>
      <c r="E250" s="129">
        <f t="shared" si="29"/>
        <v>921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s="24" customFormat="1" ht="14.25" x14ac:dyDescent="0.2">
      <c r="A251" s="22"/>
      <c r="B251" s="121" t="s">
        <v>17</v>
      </c>
      <c r="C251" s="141">
        <v>613</v>
      </c>
      <c r="D251" s="141">
        <v>423</v>
      </c>
      <c r="E251" s="129">
        <f t="shared" si="29"/>
        <v>1036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24" customFormat="1" ht="14.25" x14ac:dyDescent="0.2">
      <c r="A252" s="22"/>
      <c r="B252" s="121" t="s">
        <v>18</v>
      </c>
      <c r="C252" s="141">
        <v>609</v>
      </c>
      <c r="D252" s="141">
        <v>468</v>
      </c>
      <c r="E252" s="129">
        <f t="shared" si="29"/>
        <v>1077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24" customFormat="1" ht="14.25" x14ac:dyDescent="0.2">
      <c r="A253" s="22"/>
      <c r="B253" s="121" t="s">
        <v>19</v>
      </c>
      <c r="C253" s="141">
        <v>587</v>
      </c>
      <c r="D253" s="141">
        <v>520</v>
      </c>
      <c r="E253" s="129">
        <f t="shared" si="29"/>
        <v>1107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24" customFormat="1" ht="14.25" x14ac:dyDescent="0.2">
      <c r="A254" s="22"/>
      <c r="B254" s="121" t="s">
        <v>20</v>
      </c>
      <c r="C254" s="141">
        <v>617</v>
      </c>
      <c r="D254" s="141">
        <v>618</v>
      </c>
      <c r="E254" s="129">
        <f t="shared" si="29"/>
        <v>1235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24" customFormat="1" ht="14.25" x14ac:dyDescent="0.2">
      <c r="A255" s="22"/>
      <c r="B255" s="121" t="s">
        <v>21</v>
      </c>
      <c r="C255" s="141">
        <v>436</v>
      </c>
      <c r="D255" s="141">
        <v>606</v>
      </c>
      <c r="E255" s="129">
        <f t="shared" si="29"/>
        <v>1042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24" customFormat="1" ht="14.25" x14ac:dyDescent="0.2">
      <c r="A256" s="22"/>
      <c r="B256" s="122" t="s">
        <v>22</v>
      </c>
      <c r="C256" s="141">
        <v>226</v>
      </c>
      <c r="D256" s="141">
        <v>414</v>
      </c>
      <c r="E256" s="129">
        <f t="shared" si="29"/>
        <v>640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24" customFormat="1" ht="14.25" x14ac:dyDescent="0.2">
      <c r="A257" s="22"/>
      <c r="B257" s="122" t="s">
        <v>23</v>
      </c>
      <c r="C257" s="141">
        <v>55</v>
      </c>
      <c r="D257" s="141">
        <v>177</v>
      </c>
      <c r="E257" s="129">
        <f t="shared" si="29"/>
        <v>232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s="24" customFormat="1" ht="14.25" x14ac:dyDescent="0.2">
      <c r="A258" s="22"/>
      <c r="B258" s="122" t="s">
        <v>3</v>
      </c>
      <c r="C258" s="141">
        <v>12</v>
      </c>
      <c r="D258" s="141">
        <v>46</v>
      </c>
      <c r="E258" s="129">
        <f t="shared" si="29"/>
        <v>58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s="24" customFormat="1" ht="15" x14ac:dyDescent="0.25">
      <c r="A259" s="22"/>
      <c r="B259" s="123" t="s">
        <v>159</v>
      </c>
      <c r="C259" s="124">
        <f>SUM(C237:C258)</f>
        <v>6030</v>
      </c>
      <c r="D259" s="124">
        <f t="shared" ref="D259:E259" si="30">SUM(D237:D258)</f>
        <v>4778</v>
      </c>
      <c r="E259" s="124">
        <f t="shared" si="30"/>
        <v>10808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s="24" customFormat="1" ht="14.25" x14ac:dyDescent="0.2">
      <c r="A260" s="22"/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s="24" customFormat="1" ht="14.25" x14ac:dyDescent="0.2">
      <c r="A261" s="22"/>
      <c r="B261" s="142" t="s">
        <v>278</v>
      </c>
      <c r="C261" s="14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s="24" customFormat="1" ht="14.25" x14ac:dyDescent="0.2">
      <c r="A262" s="22"/>
      <c r="B262" s="142" t="s">
        <v>305</v>
      </c>
      <c r="C262" s="14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s="24" customFormat="1" ht="14.25" x14ac:dyDescent="0.2">
      <c r="A263" s="22"/>
      <c r="B263" s="142" t="s">
        <v>280</v>
      </c>
      <c r="C263" s="14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s="24" customFormat="1" ht="14.25" x14ac:dyDescent="0.2">
      <c r="A264" s="22"/>
      <c r="B264" s="142" t="s">
        <v>312</v>
      </c>
      <c r="C264" s="1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s="24" customFormat="1" ht="14.25" x14ac:dyDescent="0.2">
      <c r="A265" s="22"/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s="24" customFormat="1" ht="14.25" x14ac:dyDescent="0.2">
      <c r="A266" s="22"/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s="24" customFormat="1" ht="14.25" x14ac:dyDescent="0.2">
      <c r="A267" s="22"/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s="24" customFormat="1" ht="14.25" x14ac:dyDescent="0.2">
      <c r="A268" s="22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s="24" customFormat="1" ht="14.25" x14ac:dyDescent="0.2">
      <c r="A269" s="22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s="24" customFormat="1" ht="14.25" x14ac:dyDescent="0.2">
      <c r="A270" s="22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s="24" customFormat="1" ht="14.25" x14ac:dyDescent="0.2">
      <c r="A271" s="22"/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s="24" customFormat="1" ht="14.25" x14ac:dyDescent="0.2">
      <c r="A272" s="22"/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s="24" customFormat="1" ht="14.25" x14ac:dyDescent="0.2">
      <c r="A273" s="22"/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s="24" customFormat="1" ht="14.25" x14ac:dyDescent="0.2">
      <c r="A274" s="22"/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s="24" customFormat="1" ht="14.25" x14ac:dyDescent="0.2">
      <c r="A275" s="22"/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s="24" customFormat="1" ht="14.25" x14ac:dyDescent="0.2">
      <c r="A276" s="22"/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s="24" customFormat="1" ht="14.25" x14ac:dyDescent="0.2">
      <c r="A277" s="22"/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s="24" customFormat="1" ht="14.25" x14ac:dyDescent="0.2">
      <c r="A278" s="22"/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s="24" customFormat="1" ht="14.25" x14ac:dyDescent="0.2">
      <c r="A279" s="22"/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/>
    </row>
    <row r="280" spans="1:16" s="24" customFormat="1" ht="14.25" x14ac:dyDescent="0.2">
      <c r="B280"/>
      <c r="C280"/>
      <c r="D280"/>
      <c r="E280"/>
      <c r="F280"/>
      <c r="G280"/>
      <c r="H280" s="19"/>
      <c r="I280" s="19"/>
      <c r="J280" s="19"/>
      <c r="K280" s="19"/>
      <c r="L280" s="19"/>
      <c r="M280" s="19"/>
      <c r="N280" s="19"/>
      <c r="O280" s="19"/>
      <c r="P280"/>
    </row>
    <row r="281" spans="1:16" s="24" customFormat="1" ht="14.25" x14ac:dyDescent="0.2">
      <c r="B281"/>
      <c r="C281"/>
      <c r="D281"/>
      <c r="E281"/>
      <c r="F281"/>
      <c r="G281"/>
      <c r="H281"/>
      <c r="I281"/>
      <c r="J281"/>
      <c r="K281"/>
      <c r="L281"/>
      <c r="M281" s="19"/>
      <c r="N281" s="19"/>
      <c r="O281" s="19"/>
      <c r="P281"/>
    </row>
    <row r="282" spans="1:16" s="24" customFormat="1" ht="14.25" x14ac:dyDescent="0.2">
      <c r="B282"/>
      <c r="C282"/>
      <c r="D282"/>
      <c r="E282"/>
      <c r="F282"/>
      <c r="G282"/>
      <c r="H282"/>
      <c r="I282"/>
      <c r="J282"/>
      <c r="K282"/>
      <c r="L282"/>
      <c r="M282" s="19"/>
      <c r="N282" s="19"/>
      <c r="O282" s="19"/>
      <c r="P282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E468-2384-4297-A365-5084DB038E9A}">
  <dimension ref="A1:AP282"/>
  <sheetViews>
    <sheetView showGridLines="0" topLeftCell="A13" workbookViewId="0">
      <selection activeCell="B231" sqref="B231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9.14062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24" customFormat="1" ht="2.4500000000000002" customHeight="1" x14ac:dyDescent="0.2">
      <c r="A27" s="22"/>
      <c r="B27" s="37"/>
      <c r="C27" s="38"/>
      <c r="D27" s="38"/>
      <c r="E27" s="38"/>
      <c r="F27" s="38"/>
      <c r="G27" s="38"/>
      <c r="H27" s="38"/>
      <c r="I27" s="38"/>
      <c r="J27" s="38"/>
      <c r="K27" s="21"/>
      <c r="L27" s="21"/>
      <c r="M27" s="21"/>
      <c r="N27" s="21"/>
      <c r="O27" s="21"/>
      <c r="P27" s="21"/>
    </row>
    <row r="28" spans="1:42" s="24" customFormat="1" ht="15" x14ac:dyDescent="0.25">
      <c r="A28" s="22"/>
      <c r="B28" s="109" t="s">
        <v>263</v>
      </c>
      <c r="C28" s="110"/>
      <c r="D28" s="110"/>
      <c r="E28" s="110"/>
      <c r="F28" s="38"/>
      <c r="G28" s="38"/>
      <c r="H28" s="38"/>
      <c r="I28" s="38"/>
      <c r="J28" s="38"/>
      <c r="K28" s="21"/>
      <c r="L28" s="21"/>
      <c r="M28" s="21"/>
      <c r="N28" s="21"/>
      <c r="O28" s="21"/>
      <c r="P28" s="21"/>
    </row>
    <row r="29" spans="1:42" s="24" customFormat="1" ht="3.4" customHeight="1" x14ac:dyDescent="0.2">
      <c r="A29" s="22"/>
      <c r="B29" s="37"/>
      <c r="C29" s="38"/>
      <c r="D29" s="38"/>
      <c r="E29" s="38"/>
      <c r="F29" s="38"/>
      <c r="G29" s="38"/>
      <c r="H29" s="38"/>
      <c r="I29" s="38"/>
      <c r="J29" s="38"/>
      <c r="K29" s="21"/>
      <c r="L29" s="21"/>
      <c r="M29" s="21"/>
      <c r="N29" s="21"/>
      <c r="O29" s="21"/>
      <c r="P29" s="21"/>
    </row>
    <row r="30" spans="1:42" s="1" customFormat="1" x14ac:dyDescent="0.2">
      <c r="A30" s="23"/>
      <c r="B30" s="47"/>
      <c r="C30" s="47" t="s">
        <v>40</v>
      </c>
      <c r="D30" s="47" t="s">
        <v>41</v>
      </c>
      <c r="E30" s="47" t="s">
        <v>42</v>
      </c>
      <c r="F30" s="47" t="s">
        <v>43</v>
      </c>
      <c r="G30" s="47" t="s">
        <v>44</v>
      </c>
      <c r="H30" s="47" t="s">
        <v>112</v>
      </c>
      <c r="I30" s="47" t="s">
        <v>45</v>
      </c>
      <c r="J30" s="47" t="s">
        <v>46</v>
      </c>
      <c r="K30" s="47" t="s">
        <v>47</v>
      </c>
      <c r="L30" s="47" t="s">
        <v>48</v>
      </c>
      <c r="M30" s="47" t="s">
        <v>49</v>
      </c>
      <c r="N30" s="47" t="s">
        <v>50</v>
      </c>
      <c r="O30" s="47" t="s">
        <v>51</v>
      </c>
      <c r="P30" s="47" t="s">
        <v>52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" customFormat="1" ht="14.25" x14ac:dyDescent="0.25">
      <c r="A31" s="23"/>
      <c r="B31" s="73">
        <v>1</v>
      </c>
      <c r="C31" s="73" t="s">
        <v>24</v>
      </c>
      <c r="D31" s="74" t="s">
        <v>0</v>
      </c>
      <c r="E31" s="74" t="s">
        <v>1</v>
      </c>
      <c r="F31" s="75" t="s">
        <v>53</v>
      </c>
      <c r="G31" s="75" t="s">
        <v>54</v>
      </c>
      <c r="H31" s="75" t="s">
        <v>55</v>
      </c>
      <c r="I31" s="74" t="s">
        <v>2</v>
      </c>
      <c r="J31" s="75" t="s">
        <v>56</v>
      </c>
      <c r="K31" s="75" t="s">
        <v>57</v>
      </c>
      <c r="L31" s="74" t="s">
        <v>58</v>
      </c>
      <c r="M31" s="75" t="s">
        <v>59</v>
      </c>
      <c r="N31" s="75" t="s">
        <v>60</v>
      </c>
      <c r="O31" s="74" t="s">
        <v>61</v>
      </c>
      <c r="P31" s="74" t="s">
        <v>62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46" customFormat="1" ht="31.5" x14ac:dyDescent="0.2">
      <c r="A32" s="45"/>
      <c r="B32" s="76"/>
      <c r="C32" s="76"/>
      <c r="D32" s="76"/>
      <c r="E32" s="76"/>
      <c r="F32" s="76" t="s">
        <v>141</v>
      </c>
      <c r="G32" s="76" t="s">
        <v>143</v>
      </c>
      <c r="H32" s="76" t="s">
        <v>142</v>
      </c>
      <c r="I32" s="76" t="s">
        <v>148</v>
      </c>
      <c r="J32" s="76" t="s">
        <v>140</v>
      </c>
      <c r="K32" s="76" t="s">
        <v>149</v>
      </c>
      <c r="L32" s="76" t="s">
        <v>145</v>
      </c>
      <c r="M32" s="76" t="s">
        <v>144</v>
      </c>
      <c r="N32" s="76" t="s">
        <v>146</v>
      </c>
      <c r="O32" s="76" t="s">
        <v>147</v>
      </c>
      <c r="P32" s="76" t="s">
        <v>25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s="5" customFormat="1" ht="12" x14ac:dyDescent="0.2">
      <c r="A33" s="26"/>
      <c r="B33" s="48">
        <v>2</v>
      </c>
      <c r="C33" s="49" t="s">
        <v>63</v>
      </c>
      <c r="D33" s="48">
        <v>0</v>
      </c>
      <c r="E33" s="48">
        <v>1</v>
      </c>
      <c r="F33" s="114">
        <f>E171</f>
        <v>14871</v>
      </c>
      <c r="G33" s="130">
        <f>E237</f>
        <v>76</v>
      </c>
      <c r="H33" s="50">
        <f t="shared" ref="H33:H54" si="0">+G33/F33</f>
        <v>5.1106179813058972E-3</v>
      </c>
      <c r="I33" s="51">
        <v>0.1</v>
      </c>
      <c r="J33" s="50">
        <f t="shared" ref="J33:J54" si="1">+(E33*H33)/(1+E33*(1-I33)*H33)</f>
        <v>5.0872190315541452E-3</v>
      </c>
      <c r="K33" s="52">
        <f>1-J33</f>
        <v>0.99491278096844582</v>
      </c>
      <c r="L33" s="53">
        <v>100000</v>
      </c>
      <c r="M33" s="54">
        <f>+L33-L34</f>
        <v>508.72190315541229</v>
      </c>
      <c r="N33" s="53">
        <f>0.1*E33*M33+(L34*E33)</f>
        <v>99542.150287160126</v>
      </c>
      <c r="O33" s="54">
        <f>+O34+N33</f>
        <v>7854815.1994551374</v>
      </c>
      <c r="P33" s="55">
        <f>+O33/L33</f>
        <v>78.548151994551375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3</v>
      </c>
      <c r="C34" s="57" t="s">
        <v>4</v>
      </c>
      <c r="D34" s="56">
        <v>1</v>
      </c>
      <c r="E34" s="56">
        <v>4</v>
      </c>
      <c r="F34" s="114">
        <f>I171+I172+E172+E173</f>
        <v>61948</v>
      </c>
      <c r="G34" s="130">
        <f t="shared" ref="G34:G54" si="2">E238</f>
        <v>28</v>
      </c>
      <c r="H34" s="59">
        <f t="shared" si="0"/>
        <v>4.519919932846904E-4</v>
      </c>
      <c r="I34" s="60">
        <v>0.4</v>
      </c>
      <c r="J34" s="59">
        <f t="shared" si="1"/>
        <v>1.8060088494433624E-3</v>
      </c>
      <c r="K34" s="61">
        <f t="shared" ref="K34:K53" si="3">1-J34</f>
        <v>0.99819399115055663</v>
      </c>
      <c r="L34" s="62">
        <f>+L33-(L33*J33)</f>
        <v>99491.278096844588</v>
      </c>
      <c r="M34" s="63">
        <f t="shared" ref="M34:M54" si="4">+L34-L35</f>
        <v>179.68212868533737</v>
      </c>
      <c r="N34" s="62">
        <f>0.4*E34*M34+(L35*E34)</f>
        <v>397533.87527853355</v>
      </c>
      <c r="O34" s="63">
        <f t="shared" ref="O34:O54" si="5">+O35+N34</f>
        <v>7755273.0491679776</v>
      </c>
      <c r="P34" s="64">
        <f t="shared" ref="P34:P54" si="6">+O34/L34</f>
        <v>77.949275529650066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4</v>
      </c>
      <c r="C35" s="57" t="s">
        <v>5</v>
      </c>
      <c r="D35" s="56">
        <v>5</v>
      </c>
      <c r="E35" s="56">
        <v>5</v>
      </c>
      <c r="F35" s="114">
        <f>I173+I174+I175+E174+E175</f>
        <v>101647</v>
      </c>
      <c r="G35" s="130">
        <f t="shared" si="2"/>
        <v>22</v>
      </c>
      <c r="H35" s="59">
        <f t="shared" si="0"/>
        <v>2.1643531043710095E-4</v>
      </c>
      <c r="I35" s="60">
        <v>0.5</v>
      </c>
      <c r="J35" s="59">
        <f t="shared" si="1"/>
        <v>1.0815913158049989E-3</v>
      </c>
      <c r="K35" s="61">
        <f t="shared" si="3"/>
        <v>0.99891840868419501</v>
      </c>
      <c r="L35" s="62">
        <f t="shared" ref="L35:L54" si="7">+L34-(L34*J34)</f>
        <v>99311.59596815925</v>
      </c>
      <c r="M35" s="63">
        <f t="shared" si="4"/>
        <v>107.41455975788995</v>
      </c>
      <c r="N35" s="62">
        <f t="shared" ref="N35:N54" si="8">0.5*E35*(L35+L36)</f>
        <v>496289.44344140153</v>
      </c>
      <c r="O35" s="63">
        <f t="shared" si="5"/>
        <v>7357739.1738894442</v>
      </c>
      <c r="P35" s="64">
        <f t="shared" si="6"/>
        <v>74.08741247344814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5</v>
      </c>
      <c r="C36" s="57" t="s">
        <v>6</v>
      </c>
      <c r="D36" s="56">
        <v>10</v>
      </c>
      <c r="E36" s="56">
        <v>5</v>
      </c>
      <c r="F36" s="114">
        <f>E176+E177+E178+I176+I177</f>
        <v>104732</v>
      </c>
      <c r="G36" s="130">
        <f t="shared" si="2"/>
        <v>43</v>
      </c>
      <c r="H36" s="59">
        <f t="shared" si="0"/>
        <v>4.1057174502539818E-4</v>
      </c>
      <c r="I36" s="60">
        <v>0.5</v>
      </c>
      <c r="J36" s="59">
        <f t="shared" si="1"/>
        <v>2.0507537712408015E-3</v>
      </c>
      <c r="K36" s="61">
        <f t="shared" si="3"/>
        <v>0.99794924622875925</v>
      </c>
      <c r="L36" s="62">
        <f t="shared" si="7"/>
        <v>99204.18140840136</v>
      </c>
      <c r="M36" s="63">
        <f t="shared" si="4"/>
        <v>203.44334914613864</v>
      </c>
      <c r="N36" s="62">
        <f t="shared" si="8"/>
        <v>495512.29866914148</v>
      </c>
      <c r="O36" s="63">
        <f t="shared" si="5"/>
        <v>6861449.730448043</v>
      </c>
      <c r="P36" s="64">
        <f t="shared" si="6"/>
        <v>69.164924633579645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6</v>
      </c>
      <c r="C37" s="57" t="s">
        <v>7</v>
      </c>
      <c r="D37" s="56">
        <v>15</v>
      </c>
      <c r="E37" s="56">
        <v>5</v>
      </c>
      <c r="F37" s="114">
        <f>I178+I179+I180+E179+E180</f>
        <v>101264</v>
      </c>
      <c r="G37" s="130">
        <f t="shared" si="2"/>
        <v>69</v>
      </c>
      <c r="H37" s="59">
        <f t="shared" si="0"/>
        <v>6.8138726497076949E-4</v>
      </c>
      <c r="I37" s="60">
        <v>0.5</v>
      </c>
      <c r="J37" s="59">
        <f t="shared" si="1"/>
        <v>3.4011425867414595E-3</v>
      </c>
      <c r="K37" s="61">
        <f t="shared" si="3"/>
        <v>0.99659885741325849</v>
      </c>
      <c r="L37" s="62">
        <f t="shared" si="7"/>
        <v>99000.738059255222</v>
      </c>
      <c r="M37" s="63">
        <f t="shared" si="4"/>
        <v>336.71562633216672</v>
      </c>
      <c r="N37" s="62">
        <f t="shared" si="8"/>
        <v>494161.90123044566</v>
      </c>
      <c r="O37" s="63">
        <f t="shared" si="5"/>
        <v>6365937.4317789013</v>
      </c>
      <c r="P37" s="64">
        <f t="shared" si="6"/>
        <v>64.301918920732462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7</v>
      </c>
      <c r="C38" s="57" t="s">
        <v>8</v>
      </c>
      <c r="D38" s="56">
        <v>20</v>
      </c>
      <c r="E38" s="56">
        <v>5</v>
      </c>
      <c r="F38" s="114">
        <f>E181+E182+E183+I181+I182</f>
        <v>105641</v>
      </c>
      <c r="G38" s="130">
        <f t="shared" si="2"/>
        <v>83</v>
      </c>
      <c r="H38" s="59">
        <f t="shared" si="0"/>
        <v>7.8567980234946655E-4</v>
      </c>
      <c r="I38" s="60">
        <v>0.5</v>
      </c>
      <c r="J38" s="59">
        <f t="shared" si="1"/>
        <v>3.9206979787148617E-3</v>
      </c>
      <c r="K38" s="61">
        <f t="shared" si="3"/>
        <v>0.99607930202128514</v>
      </c>
      <c r="L38" s="62">
        <f t="shared" si="7"/>
        <v>98664.022432923055</v>
      </c>
      <c r="M38" s="63">
        <f t="shared" si="4"/>
        <v>386.8318333246425</v>
      </c>
      <c r="N38" s="62">
        <f t="shared" si="8"/>
        <v>492353.03258130373</v>
      </c>
      <c r="O38" s="63">
        <f t="shared" si="5"/>
        <v>5871775.5305484552</v>
      </c>
      <c r="P38" s="64">
        <f t="shared" si="6"/>
        <v>59.512833409365548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8</v>
      </c>
      <c r="C39" s="57" t="s">
        <v>9</v>
      </c>
      <c r="D39" s="56">
        <v>25</v>
      </c>
      <c r="E39" s="56">
        <v>5</v>
      </c>
      <c r="F39" s="114">
        <f>I183+I184+I185+E184+E185</f>
        <v>120353</v>
      </c>
      <c r="G39" s="130">
        <f t="shared" si="2"/>
        <v>166</v>
      </c>
      <c r="H39" s="59">
        <f t="shared" si="0"/>
        <v>1.3792759632082292E-3</v>
      </c>
      <c r="I39" s="60">
        <v>0.5</v>
      </c>
      <c r="J39" s="59">
        <f t="shared" si="1"/>
        <v>6.8726815050344468E-3</v>
      </c>
      <c r="K39" s="61">
        <f t="shared" si="3"/>
        <v>0.99312731849496561</v>
      </c>
      <c r="L39" s="62">
        <f t="shared" si="7"/>
        <v>98277.190599598413</v>
      </c>
      <c r="M39" s="63">
        <f t="shared" si="4"/>
        <v>675.42783020059869</v>
      </c>
      <c r="N39" s="62">
        <f t="shared" si="8"/>
        <v>489697.38342249056</v>
      </c>
      <c r="O39" s="63">
        <f t="shared" si="5"/>
        <v>5379422.497967151</v>
      </c>
      <c r="P39" s="64">
        <f t="shared" si="6"/>
        <v>54.737243353689564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9</v>
      </c>
      <c r="C40" s="57" t="s">
        <v>10</v>
      </c>
      <c r="D40" s="56">
        <v>30</v>
      </c>
      <c r="E40" s="56">
        <v>5</v>
      </c>
      <c r="F40" s="114">
        <f>E186+E187+E188+I186+I187</f>
        <v>124783</v>
      </c>
      <c r="G40" s="130">
        <f t="shared" si="2"/>
        <v>166</v>
      </c>
      <c r="H40" s="59">
        <f t="shared" si="0"/>
        <v>1.3303094171481693E-3</v>
      </c>
      <c r="I40" s="60">
        <v>0.5</v>
      </c>
      <c r="J40" s="59">
        <f t="shared" si="1"/>
        <v>6.6294988737839265E-3</v>
      </c>
      <c r="K40" s="61">
        <f t="shared" si="3"/>
        <v>0.99337050112621605</v>
      </c>
      <c r="L40" s="62">
        <f t="shared" si="7"/>
        <v>97601.762769397814</v>
      </c>
      <c r="M40" s="63">
        <f t="shared" si="4"/>
        <v>647.05077635904308</v>
      </c>
      <c r="N40" s="62">
        <f t="shared" si="8"/>
        <v>486391.18690609146</v>
      </c>
      <c r="O40" s="63">
        <f t="shared" si="5"/>
        <v>4889725.1145446608</v>
      </c>
      <c r="P40" s="64">
        <f t="shared" si="6"/>
        <v>50.09873772564476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10</v>
      </c>
      <c r="C41" s="57" t="s">
        <v>11</v>
      </c>
      <c r="D41" s="56">
        <v>35</v>
      </c>
      <c r="E41" s="56">
        <v>5</v>
      </c>
      <c r="F41" s="114">
        <f>I188+I189+I190+E189+E190</f>
        <v>124361</v>
      </c>
      <c r="G41" s="130">
        <f t="shared" si="2"/>
        <v>239</v>
      </c>
      <c r="H41" s="59">
        <f t="shared" si="0"/>
        <v>1.921824366159809E-3</v>
      </c>
      <c r="I41" s="60">
        <v>0.5</v>
      </c>
      <c r="J41" s="59">
        <f t="shared" si="1"/>
        <v>9.5631749740914002E-3</v>
      </c>
      <c r="K41" s="61">
        <f t="shared" si="3"/>
        <v>0.99043682502590857</v>
      </c>
      <c r="L41" s="62">
        <f t="shared" si="7"/>
        <v>96954.711993038771</v>
      </c>
      <c r="M41" s="63">
        <f t="shared" si="4"/>
        <v>927.19487535207008</v>
      </c>
      <c r="N41" s="62">
        <f t="shared" si="8"/>
        <v>482455.57277681364</v>
      </c>
      <c r="O41" s="63">
        <f t="shared" si="5"/>
        <v>4403333.9276385689</v>
      </c>
      <c r="P41" s="64">
        <f t="shared" si="6"/>
        <v>45.416399441779816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11</v>
      </c>
      <c r="C42" s="57" t="s">
        <v>12</v>
      </c>
      <c r="D42" s="56">
        <v>40</v>
      </c>
      <c r="E42" s="56">
        <v>5</v>
      </c>
      <c r="F42" s="114">
        <f>E191+E192+E193+I191+I192</f>
        <v>142716</v>
      </c>
      <c r="G42" s="130">
        <f t="shared" si="2"/>
        <v>384</v>
      </c>
      <c r="H42" s="59">
        <f t="shared" si="0"/>
        <v>2.6906583704700243E-3</v>
      </c>
      <c r="I42" s="60">
        <v>0.5</v>
      </c>
      <c r="J42" s="59">
        <f t="shared" si="1"/>
        <v>1.3363400985550824E-2</v>
      </c>
      <c r="K42" s="61">
        <f t="shared" si="3"/>
        <v>0.98663659901444922</v>
      </c>
      <c r="L42" s="62">
        <f t="shared" si="7"/>
        <v>96027.517117686701</v>
      </c>
      <c r="M42" s="63">
        <f t="shared" si="4"/>
        <v>1283.2542168904911</v>
      </c>
      <c r="N42" s="62">
        <f t="shared" si="8"/>
        <v>476929.45004620729</v>
      </c>
      <c r="O42" s="63">
        <f t="shared" si="5"/>
        <v>3920878.3548617554</v>
      </c>
      <c r="P42" s="64">
        <f t="shared" si="6"/>
        <v>40.830779265661064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12</v>
      </c>
      <c r="C43" s="57" t="s">
        <v>13</v>
      </c>
      <c r="D43" s="56">
        <v>45</v>
      </c>
      <c r="E43" s="56">
        <v>5</v>
      </c>
      <c r="F43" s="114">
        <f>I193+I194+I195+E194+E195</f>
        <v>132482</v>
      </c>
      <c r="G43" s="130">
        <f t="shared" si="2"/>
        <v>537</v>
      </c>
      <c r="H43" s="59">
        <f t="shared" si="0"/>
        <v>4.0533808366419585E-3</v>
      </c>
      <c r="I43" s="60">
        <v>0.5</v>
      </c>
      <c r="J43" s="59">
        <f t="shared" si="1"/>
        <v>2.0063590747583585E-2</v>
      </c>
      <c r="K43" s="61">
        <f t="shared" si="3"/>
        <v>0.97993640925241643</v>
      </c>
      <c r="L43" s="62">
        <f t="shared" si="7"/>
        <v>94744.26290079621</v>
      </c>
      <c r="M43" s="63">
        <f t="shared" si="4"/>
        <v>1900.9101165230386</v>
      </c>
      <c r="N43" s="62">
        <f t="shared" si="8"/>
        <v>468969.03921267344</v>
      </c>
      <c r="O43" s="63">
        <f t="shared" si="5"/>
        <v>3443948.9048155481</v>
      </c>
      <c r="P43" s="64">
        <f t="shared" si="6"/>
        <v>36.349946681432314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13</v>
      </c>
      <c r="C44" s="57" t="s">
        <v>14</v>
      </c>
      <c r="D44" s="56">
        <v>50</v>
      </c>
      <c r="E44" s="56">
        <v>5</v>
      </c>
      <c r="F44" s="114">
        <f>E196+E197+E198+I196+I197</f>
        <v>120524</v>
      </c>
      <c r="G44" s="130">
        <f t="shared" si="2"/>
        <v>707</v>
      </c>
      <c r="H44" s="59">
        <f t="shared" si="0"/>
        <v>5.8660515747900833E-3</v>
      </c>
      <c r="I44" s="60">
        <v>0.5</v>
      </c>
      <c r="J44" s="59">
        <f t="shared" si="1"/>
        <v>2.8906342632153501E-2</v>
      </c>
      <c r="K44" s="61">
        <f t="shared" si="3"/>
        <v>0.97109365736784647</v>
      </c>
      <c r="L44" s="62">
        <f t="shared" si="7"/>
        <v>92843.352784273171</v>
      </c>
      <c r="M44" s="63">
        <f t="shared" si="4"/>
        <v>2683.7617667001032</v>
      </c>
      <c r="N44" s="62">
        <f t="shared" si="8"/>
        <v>457507.3595046156</v>
      </c>
      <c r="O44" s="63">
        <f t="shared" si="5"/>
        <v>2974979.8656028747</v>
      </c>
      <c r="P44" s="64">
        <f t="shared" si="6"/>
        <v>32.04300336412247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14</v>
      </c>
      <c r="C45" s="57" t="s">
        <v>15</v>
      </c>
      <c r="D45" s="56">
        <v>55</v>
      </c>
      <c r="E45" s="56">
        <v>5</v>
      </c>
      <c r="F45" s="114">
        <f>I198+I199+I200+E199+E200</f>
        <v>107065</v>
      </c>
      <c r="G45" s="130">
        <f t="shared" si="2"/>
        <v>814</v>
      </c>
      <c r="H45" s="59">
        <f t="shared" si="0"/>
        <v>7.6028580768691912E-3</v>
      </c>
      <c r="I45" s="60">
        <v>0.5</v>
      </c>
      <c r="J45" s="59">
        <f t="shared" si="1"/>
        <v>3.7305224564619613E-2</v>
      </c>
      <c r="K45" s="61">
        <f t="shared" si="3"/>
        <v>0.9626947754353804</v>
      </c>
      <c r="L45" s="62">
        <f t="shared" si="7"/>
        <v>90159.591017573068</v>
      </c>
      <c r="M45" s="63">
        <f t="shared" si="4"/>
        <v>3363.4237895648257</v>
      </c>
      <c r="N45" s="62">
        <f t="shared" si="8"/>
        <v>442389.39561395324</v>
      </c>
      <c r="O45" s="63">
        <f t="shared" si="5"/>
        <v>2517472.5060982592</v>
      </c>
      <c r="P45" s="64">
        <f t="shared" si="6"/>
        <v>27.922403791822624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15</v>
      </c>
      <c r="C46" s="57" t="s">
        <v>16</v>
      </c>
      <c r="D46" s="56">
        <v>60</v>
      </c>
      <c r="E46" s="56">
        <v>5</v>
      </c>
      <c r="F46" s="114">
        <f>E201+E202+E203+I201+I202</f>
        <v>85605</v>
      </c>
      <c r="G46" s="130">
        <f t="shared" si="2"/>
        <v>963</v>
      </c>
      <c r="H46" s="59">
        <f t="shared" si="0"/>
        <v>1.1249342912213071E-2</v>
      </c>
      <c r="I46" s="60">
        <v>0.5</v>
      </c>
      <c r="J46" s="59">
        <f t="shared" si="1"/>
        <v>5.4708138048572649E-2</v>
      </c>
      <c r="K46" s="61">
        <f t="shared" si="3"/>
        <v>0.94529186195142734</v>
      </c>
      <c r="L46" s="62">
        <f t="shared" si="7"/>
        <v>86796.167228008242</v>
      </c>
      <c r="M46" s="63">
        <f t="shared" si="4"/>
        <v>4748.4566987968719</v>
      </c>
      <c r="N46" s="62">
        <f t="shared" si="8"/>
        <v>422109.69439304899</v>
      </c>
      <c r="O46" s="63">
        <f t="shared" si="5"/>
        <v>2075083.1104843062</v>
      </c>
      <c r="P46" s="64">
        <f t="shared" si="6"/>
        <v>23.907543118041023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16</v>
      </c>
      <c r="C47" s="57" t="s">
        <v>17</v>
      </c>
      <c r="D47" s="56">
        <v>65</v>
      </c>
      <c r="E47" s="56">
        <v>5</v>
      </c>
      <c r="F47" s="114">
        <f>I203+I204+I205+E204+E205</f>
        <v>60861</v>
      </c>
      <c r="G47" s="130">
        <f t="shared" si="2"/>
        <v>1001</v>
      </c>
      <c r="H47" s="59">
        <f t="shared" si="0"/>
        <v>1.6447314372093787E-2</v>
      </c>
      <c r="I47" s="60">
        <v>0.5</v>
      </c>
      <c r="J47" s="59">
        <f t="shared" si="1"/>
        <v>7.8988692228175533E-2</v>
      </c>
      <c r="K47" s="61">
        <f t="shared" si="3"/>
        <v>0.92101130777182449</v>
      </c>
      <c r="L47" s="62">
        <f t="shared" si="7"/>
        <v>82047.71052921137</v>
      </c>
      <c r="M47" s="63">
        <f t="shared" si="4"/>
        <v>6480.8413550183177</v>
      </c>
      <c r="N47" s="62">
        <f t="shared" si="8"/>
        <v>394036.44925851107</v>
      </c>
      <c r="O47" s="63">
        <f t="shared" si="5"/>
        <v>1652973.4160912572</v>
      </c>
      <c r="P47" s="64">
        <f t="shared" si="6"/>
        <v>20.146490443542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17</v>
      </c>
      <c r="C48" s="57" t="s">
        <v>18</v>
      </c>
      <c r="D48" s="56">
        <v>70</v>
      </c>
      <c r="E48" s="56">
        <v>5</v>
      </c>
      <c r="F48" s="114">
        <f>E206+E207+E208+I206+I207</f>
        <v>44185</v>
      </c>
      <c r="G48" s="130">
        <f t="shared" si="2"/>
        <v>1058</v>
      </c>
      <c r="H48" s="59">
        <f t="shared" si="0"/>
        <v>2.3944777639470408E-2</v>
      </c>
      <c r="I48" s="60">
        <v>0.5</v>
      </c>
      <c r="J48" s="59">
        <f t="shared" si="1"/>
        <v>0.11296177663890668</v>
      </c>
      <c r="K48" s="61">
        <f t="shared" si="3"/>
        <v>0.88703822336109328</v>
      </c>
      <c r="L48" s="62">
        <f t="shared" si="7"/>
        <v>75566.869174193052</v>
      </c>
      <c r="M48" s="63">
        <f t="shared" si="4"/>
        <v>8536.1677969566808</v>
      </c>
      <c r="N48" s="62">
        <f t="shared" si="8"/>
        <v>356493.92637857352</v>
      </c>
      <c r="O48" s="63">
        <f t="shared" si="5"/>
        <v>1258936.9668327461</v>
      </c>
      <c r="P48" s="64">
        <f t="shared" si="6"/>
        <v>16.659906392716973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18</v>
      </c>
      <c r="C49" s="57" t="s">
        <v>19</v>
      </c>
      <c r="D49" s="56">
        <v>75</v>
      </c>
      <c r="E49" s="56">
        <v>5</v>
      </c>
      <c r="F49" s="114">
        <f>I208+I209+I210+E209+E210</f>
        <v>27696</v>
      </c>
      <c r="G49" s="130">
        <f t="shared" si="2"/>
        <v>990</v>
      </c>
      <c r="H49" s="59">
        <f t="shared" si="0"/>
        <v>3.5745233968804156E-2</v>
      </c>
      <c r="I49" s="60">
        <v>0.5</v>
      </c>
      <c r="J49" s="59">
        <f t="shared" si="1"/>
        <v>0.16406483046634185</v>
      </c>
      <c r="K49" s="61">
        <f t="shared" si="3"/>
        <v>0.8359351695336581</v>
      </c>
      <c r="L49" s="62">
        <f t="shared" si="7"/>
        <v>67030.701377236372</v>
      </c>
      <c r="M49" s="63">
        <f t="shared" si="4"/>
        <v>10997.380657496273</v>
      </c>
      <c r="N49" s="62">
        <f t="shared" si="8"/>
        <v>307660.05524244113</v>
      </c>
      <c r="O49" s="63">
        <f t="shared" si="5"/>
        <v>902443.04045417253</v>
      </c>
      <c r="P49" s="64">
        <f t="shared" si="6"/>
        <v>13.463129907822243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19</v>
      </c>
      <c r="C50" s="57" t="s">
        <v>20</v>
      </c>
      <c r="D50" s="56">
        <v>80</v>
      </c>
      <c r="E50" s="56">
        <v>5</v>
      </c>
      <c r="F50" s="114">
        <f>E211+E212+E213+I211+I212</f>
        <v>18129</v>
      </c>
      <c r="G50" s="130">
        <f t="shared" si="2"/>
        <v>1056</v>
      </c>
      <c r="H50" s="59">
        <f t="shared" si="0"/>
        <v>5.8249213966572892E-2</v>
      </c>
      <c r="I50" s="60">
        <v>0.5</v>
      </c>
      <c r="J50" s="59">
        <f t="shared" si="1"/>
        <v>0.254225046944966</v>
      </c>
      <c r="K50" s="61">
        <f t="shared" si="3"/>
        <v>0.74577495305503394</v>
      </c>
      <c r="L50" s="62">
        <f t="shared" si="7"/>
        <v>56033.320719740099</v>
      </c>
      <c r="M50" s="63">
        <f t="shared" si="4"/>
        <v>14245.073590458262</v>
      </c>
      <c r="N50" s="62">
        <f t="shared" si="8"/>
        <v>244553.91962255482</v>
      </c>
      <c r="O50" s="63">
        <f t="shared" si="5"/>
        <v>594782.9852117314</v>
      </c>
      <c r="P50" s="64">
        <f t="shared" si="6"/>
        <v>10.614808788267906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56">
        <v>20</v>
      </c>
      <c r="C51" s="57" t="s">
        <v>21</v>
      </c>
      <c r="D51" s="56">
        <v>85</v>
      </c>
      <c r="E51" s="56">
        <v>5</v>
      </c>
      <c r="F51" s="114">
        <f>I213+I214+I215+E214+E215</f>
        <v>10956</v>
      </c>
      <c r="G51" s="130">
        <f t="shared" si="2"/>
        <v>979</v>
      </c>
      <c r="H51" s="59">
        <f t="shared" si="0"/>
        <v>8.9357429718875503E-2</v>
      </c>
      <c r="I51" s="60">
        <v>0.5</v>
      </c>
      <c r="J51" s="59">
        <f t="shared" si="1"/>
        <v>0.36520311858842841</v>
      </c>
      <c r="K51" s="61">
        <f t="shared" si="3"/>
        <v>0.63479688141157165</v>
      </c>
      <c r="L51" s="62">
        <f t="shared" si="7"/>
        <v>41788.247129281837</v>
      </c>
      <c r="M51" s="63">
        <f t="shared" si="4"/>
        <v>15261.198171957665</v>
      </c>
      <c r="N51" s="62">
        <f t="shared" si="8"/>
        <v>170788.24021651503</v>
      </c>
      <c r="O51" s="63">
        <f t="shared" si="5"/>
        <v>350229.06558917661</v>
      </c>
      <c r="P51" s="64">
        <f t="shared" si="6"/>
        <v>8.3810422702263647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5" customFormat="1" ht="12" x14ac:dyDescent="0.2">
      <c r="A52" s="26"/>
      <c r="B52" s="56">
        <v>21</v>
      </c>
      <c r="C52" s="56" t="s">
        <v>22</v>
      </c>
      <c r="D52" s="56">
        <v>90</v>
      </c>
      <c r="E52" s="56">
        <v>5</v>
      </c>
      <c r="F52" s="58">
        <f>E216+E217+E218+I216+I217</f>
        <v>5028</v>
      </c>
      <c r="G52" s="130">
        <f t="shared" si="2"/>
        <v>591</v>
      </c>
      <c r="H52" s="59">
        <f t="shared" si="0"/>
        <v>0.1175417661097852</v>
      </c>
      <c r="I52" s="60">
        <v>0.5</v>
      </c>
      <c r="J52" s="59">
        <f t="shared" si="1"/>
        <v>0.45423103527784187</v>
      </c>
      <c r="K52" s="61">
        <f t="shared" si="3"/>
        <v>0.54576896472215819</v>
      </c>
      <c r="L52" s="62">
        <f t="shared" si="7"/>
        <v>26527.048957324172</v>
      </c>
      <c r="M52" s="63">
        <f t="shared" si="4"/>
        <v>12049.408910751354</v>
      </c>
      <c r="N52" s="62">
        <f t="shared" si="8"/>
        <v>102511.72250974247</v>
      </c>
      <c r="O52" s="63">
        <f t="shared" si="5"/>
        <v>179440.82537266158</v>
      </c>
      <c r="P52" s="64">
        <f t="shared" si="6"/>
        <v>6.7644473254955715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 s="5" customFormat="1" ht="12" x14ac:dyDescent="0.2">
      <c r="A53" s="26"/>
      <c r="B53" s="56">
        <v>22</v>
      </c>
      <c r="C53" s="56" t="s">
        <v>23</v>
      </c>
      <c r="D53" s="56">
        <v>95</v>
      </c>
      <c r="E53" s="56">
        <v>5</v>
      </c>
      <c r="F53" s="58">
        <f>I218+I219+I220+E219+E220</f>
        <v>1912</v>
      </c>
      <c r="G53" s="130">
        <f t="shared" si="2"/>
        <v>214</v>
      </c>
      <c r="H53" s="59">
        <f t="shared" si="0"/>
        <v>0.11192468619246862</v>
      </c>
      <c r="I53" s="60">
        <v>0.5</v>
      </c>
      <c r="J53" s="59">
        <f t="shared" si="1"/>
        <v>0.43727012668573761</v>
      </c>
      <c r="K53" s="61">
        <f t="shared" si="3"/>
        <v>0.56272987331426239</v>
      </c>
      <c r="L53" s="62">
        <f t="shared" si="7"/>
        <v>14477.640046572818</v>
      </c>
      <c r="M53" s="63">
        <f t="shared" si="4"/>
        <v>6330.6394972754042</v>
      </c>
      <c r="N53" s="62">
        <f t="shared" si="8"/>
        <v>56561.601489675581</v>
      </c>
      <c r="O53" s="63">
        <f t="shared" si="5"/>
        <v>76929.102862919113</v>
      </c>
      <c r="P53" s="64">
        <f t="shared" si="6"/>
        <v>5.3136493665713118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 s="5" customFormat="1" ht="12" x14ac:dyDescent="0.2">
      <c r="A54" s="26"/>
      <c r="B54" s="65">
        <v>23</v>
      </c>
      <c r="C54" s="65" t="s">
        <v>3</v>
      </c>
      <c r="D54" s="65" t="s">
        <v>3</v>
      </c>
      <c r="E54" s="65">
        <v>5</v>
      </c>
      <c r="F54" s="66">
        <f>E221+I221</f>
        <v>1307</v>
      </c>
      <c r="G54" s="130">
        <f t="shared" si="2"/>
        <v>57</v>
      </c>
      <c r="H54" s="67">
        <f t="shared" si="0"/>
        <v>4.3611323641928081E-2</v>
      </c>
      <c r="I54" s="68">
        <v>0.5</v>
      </c>
      <c r="J54" s="67">
        <f t="shared" si="1"/>
        <v>0.19661952397378404</v>
      </c>
      <c r="K54" s="69">
        <f>1-J54</f>
        <v>0.80338047602621598</v>
      </c>
      <c r="L54" s="70">
        <f t="shared" si="7"/>
        <v>8147.0005492974142</v>
      </c>
      <c r="M54" s="71">
        <f t="shared" si="4"/>
        <v>8147.0005492974142</v>
      </c>
      <c r="N54" s="70">
        <f t="shared" si="8"/>
        <v>20367.501373243536</v>
      </c>
      <c r="O54" s="71">
        <f t="shared" si="5"/>
        <v>20367.501373243536</v>
      </c>
      <c r="P54" s="72">
        <f t="shared" si="6"/>
        <v>2.5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 s="24" customFormat="1" ht="14.25" x14ac:dyDescent="0.2">
      <c r="A55" s="22"/>
      <c r="B55" s="22"/>
      <c r="C55" s="22"/>
      <c r="D55" s="22"/>
      <c r="E55" s="22"/>
      <c r="F55" s="108">
        <f>SUM(F33:F54)</f>
        <v>1618066</v>
      </c>
      <c r="G55" s="108">
        <f>SUM(G33:G54)</f>
        <v>10243</v>
      </c>
      <c r="H55" s="22"/>
      <c r="I55" s="22"/>
      <c r="J55" s="22"/>
      <c r="K55" s="22"/>
      <c r="L55" s="22"/>
      <c r="M55" s="22"/>
      <c r="N55" s="22"/>
      <c r="O55" s="22"/>
      <c r="P55" s="22"/>
    </row>
    <row r="56" spans="1:42" s="24" customFormat="1" ht="14.25" x14ac:dyDescent="0.2">
      <c r="A56" s="22"/>
      <c r="B56" s="22"/>
      <c r="C56" s="22"/>
      <c r="D56" s="22"/>
      <c r="E56" s="22"/>
      <c r="F56" s="103"/>
      <c r="G56" s="103"/>
      <c r="H56" s="22"/>
      <c r="I56" s="22"/>
      <c r="J56" s="22"/>
      <c r="K56" s="22"/>
      <c r="L56" s="22"/>
      <c r="M56" s="22"/>
      <c r="N56" s="22"/>
      <c r="O56" s="22"/>
      <c r="P56" s="22"/>
    </row>
    <row r="57" spans="1:42" s="24" customFormat="1" ht="15" x14ac:dyDescent="0.25">
      <c r="A57" s="22"/>
      <c r="B57" s="109" t="s">
        <v>265</v>
      </c>
      <c r="C57" s="110"/>
      <c r="D57" s="110"/>
      <c r="E57" s="110"/>
      <c r="F57" s="103"/>
      <c r="G57" s="103"/>
      <c r="H57" s="22"/>
      <c r="I57" s="22"/>
      <c r="J57" s="22"/>
      <c r="K57" s="22"/>
      <c r="L57" s="22"/>
      <c r="M57" s="22"/>
      <c r="N57" s="22"/>
      <c r="O57" s="22"/>
      <c r="P57" s="22"/>
    </row>
    <row r="58" spans="1:42" s="24" customFormat="1" ht="5.0999999999999996" customHeight="1" x14ac:dyDescent="0.2">
      <c r="A58" s="22"/>
      <c r="B58" s="22"/>
      <c r="C58" s="22"/>
      <c r="D58" s="22"/>
      <c r="E58" s="22"/>
      <c r="F58" s="103"/>
      <c r="G58" s="103"/>
      <c r="H58" s="22"/>
      <c r="I58" s="22"/>
      <c r="J58" s="22"/>
      <c r="K58" s="22"/>
      <c r="L58" s="22"/>
      <c r="M58" s="22"/>
      <c r="N58" s="22"/>
      <c r="O58" s="22"/>
      <c r="P58" s="22"/>
    </row>
    <row r="59" spans="1:42" s="24" customFormat="1" ht="14.25" x14ac:dyDescent="0.2">
      <c r="A59" s="22"/>
      <c r="B59" s="47"/>
      <c r="C59" s="47" t="s">
        <v>40</v>
      </c>
      <c r="D59" s="47" t="s">
        <v>41</v>
      </c>
      <c r="E59" s="47" t="s">
        <v>42</v>
      </c>
      <c r="F59" s="47" t="s">
        <v>43</v>
      </c>
      <c r="G59" s="47" t="s">
        <v>44</v>
      </c>
      <c r="H59" s="47" t="s">
        <v>112</v>
      </c>
      <c r="I59" s="47" t="s">
        <v>45</v>
      </c>
      <c r="J59" s="47" t="s">
        <v>46</v>
      </c>
      <c r="K59" s="47" t="s">
        <v>47</v>
      </c>
      <c r="L59" s="47" t="s">
        <v>48</v>
      </c>
      <c r="M59" s="47" t="s">
        <v>49</v>
      </c>
      <c r="N59" s="47" t="s">
        <v>50</v>
      </c>
      <c r="O59" s="47" t="s">
        <v>51</v>
      </c>
      <c r="P59" s="47" t="s">
        <v>52</v>
      </c>
    </row>
    <row r="60" spans="1:42" s="24" customFormat="1" ht="15" x14ac:dyDescent="0.25">
      <c r="A60" s="22"/>
      <c r="B60" s="73">
        <v>1</v>
      </c>
      <c r="C60" s="73" t="s">
        <v>24</v>
      </c>
      <c r="D60" s="74" t="s">
        <v>0</v>
      </c>
      <c r="E60" s="74" t="s">
        <v>1</v>
      </c>
      <c r="F60" s="75" t="s">
        <v>53</v>
      </c>
      <c r="G60" s="75" t="s">
        <v>54</v>
      </c>
      <c r="H60" s="75" t="s">
        <v>55</v>
      </c>
      <c r="I60" s="74" t="s">
        <v>2</v>
      </c>
      <c r="J60" s="75" t="s">
        <v>56</v>
      </c>
      <c r="K60" s="75" t="s">
        <v>57</v>
      </c>
      <c r="L60" s="74" t="s">
        <v>58</v>
      </c>
      <c r="M60" s="75" t="s">
        <v>59</v>
      </c>
      <c r="N60" s="75" t="s">
        <v>60</v>
      </c>
      <c r="O60" s="74" t="s">
        <v>61</v>
      </c>
      <c r="P60" s="74" t="s">
        <v>62</v>
      </c>
    </row>
    <row r="61" spans="1:42" s="24" customFormat="1" ht="31.5" x14ac:dyDescent="0.2">
      <c r="A61" s="22"/>
      <c r="B61" s="76"/>
      <c r="C61" s="76"/>
      <c r="D61" s="76"/>
      <c r="E61" s="76"/>
      <c r="F61" s="76" t="s">
        <v>141</v>
      </c>
      <c r="G61" s="76" t="s">
        <v>143</v>
      </c>
      <c r="H61" s="76" t="s">
        <v>142</v>
      </c>
      <c r="I61" s="76" t="s">
        <v>148</v>
      </c>
      <c r="J61" s="76" t="s">
        <v>140</v>
      </c>
      <c r="K61" s="76" t="s">
        <v>149</v>
      </c>
      <c r="L61" s="76" t="s">
        <v>145</v>
      </c>
      <c r="M61" s="76" t="s">
        <v>144</v>
      </c>
      <c r="N61" s="76" t="s">
        <v>146</v>
      </c>
      <c r="O61" s="76" t="s">
        <v>147</v>
      </c>
      <c r="P61" s="76" t="s">
        <v>25</v>
      </c>
    </row>
    <row r="62" spans="1:42" s="24" customFormat="1" ht="14.25" x14ac:dyDescent="0.2">
      <c r="A62" s="22"/>
      <c r="B62" s="48">
        <v>2</v>
      </c>
      <c r="C62" s="49" t="s">
        <v>63</v>
      </c>
      <c r="D62" s="48">
        <v>0</v>
      </c>
      <c r="E62" s="48">
        <v>1</v>
      </c>
      <c r="F62" s="114">
        <f>C171</f>
        <v>7774</v>
      </c>
      <c r="G62" s="130">
        <f>C237</f>
        <v>42</v>
      </c>
      <c r="H62" s="50">
        <f t="shared" ref="H62:H83" si="9">+G62/F62</f>
        <v>5.4026241317211218E-3</v>
      </c>
      <c r="I62" s="51">
        <v>0.1</v>
      </c>
      <c r="J62" s="50">
        <f t="shared" ref="J62:J83" si="10">+(E62*H62)/(1+E62*(1-I62)*H62)</f>
        <v>5.3764817327632553E-3</v>
      </c>
      <c r="K62" s="52">
        <f>1-J62</f>
        <v>0.99462351826723672</v>
      </c>
      <c r="L62" s="53">
        <v>100000</v>
      </c>
      <c r="M62" s="54">
        <f>+L62-L63</f>
        <v>537.64817327632045</v>
      </c>
      <c r="N62" s="53">
        <f>0.1*E62*M62+(L63*E62)</f>
        <v>99516.116644051304</v>
      </c>
      <c r="O62" s="54">
        <f>+O63+N62</f>
        <v>7541840.655367896</v>
      </c>
      <c r="P62" s="55">
        <f>+O62/L62</f>
        <v>75.418406553678963</v>
      </c>
    </row>
    <row r="63" spans="1:42" s="24" customFormat="1" ht="14.25" x14ac:dyDescent="0.2">
      <c r="A63" s="22"/>
      <c r="B63" s="56">
        <v>3</v>
      </c>
      <c r="C63" s="57" t="s">
        <v>4</v>
      </c>
      <c r="D63" s="56">
        <v>1</v>
      </c>
      <c r="E63" s="56">
        <v>4</v>
      </c>
      <c r="F63" s="114">
        <f>G171+G172+C172+C173</f>
        <v>31800</v>
      </c>
      <c r="G63" s="130">
        <f t="shared" ref="G63:G83" si="11">C238</f>
        <v>12</v>
      </c>
      <c r="H63" s="59">
        <f t="shared" si="9"/>
        <v>3.7735849056603772E-4</v>
      </c>
      <c r="I63" s="60">
        <v>0.4</v>
      </c>
      <c r="J63" s="59">
        <f t="shared" si="10"/>
        <v>1.5080681646810435E-3</v>
      </c>
      <c r="K63" s="61">
        <f t="shared" ref="K63:K82" si="12">1-J63</f>
        <v>0.99849193183531892</v>
      </c>
      <c r="L63" s="62">
        <f>+L62-(L62*J62)</f>
        <v>99462.35182672368</v>
      </c>
      <c r="M63" s="63">
        <f t="shared" ref="M63:M83" si="13">+L63-L64</f>
        <v>149.99600637418916</v>
      </c>
      <c r="N63" s="62">
        <f>0.4*E63*M63+(L64*E63)</f>
        <v>397489.41689159669</v>
      </c>
      <c r="O63" s="63">
        <f t="shared" ref="O63:O83" si="14">+O64+N63</f>
        <v>7442324.538723845</v>
      </c>
      <c r="P63" s="64">
        <f t="shared" ref="P63:P83" si="15">+O63/L63</f>
        <v>74.825543555307632</v>
      </c>
    </row>
    <row r="64" spans="1:42" s="24" customFormat="1" ht="14.25" x14ac:dyDescent="0.2">
      <c r="A64" s="22"/>
      <c r="B64" s="56">
        <v>4</v>
      </c>
      <c r="C64" s="57" t="s">
        <v>5</v>
      </c>
      <c r="D64" s="56">
        <v>5</v>
      </c>
      <c r="E64" s="56">
        <v>5</v>
      </c>
      <c r="F64" s="114">
        <f>G173+G174+G175+C174+C175</f>
        <v>52237</v>
      </c>
      <c r="G64" s="130">
        <f t="shared" si="11"/>
        <v>15</v>
      </c>
      <c r="H64" s="59">
        <f t="shared" si="9"/>
        <v>2.8715278442483297E-4</v>
      </c>
      <c r="I64" s="60">
        <v>0.5</v>
      </c>
      <c r="J64" s="59">
        <f t="shared" si="10"/>
        <v>1.4347339525007414E-3</v>
      </c>
      <c r="K64" s="61">
        <f t="shared" si="12"/>
        <v>0.99856526604749929</v>
      </c>
      <c r="L64" s="62">
        <f t="shared" ref="L64:L83" si="16">+L63-(L63*J63)</f>
        <v>99312.35582034949</v>
      </c>
      <c r="M64" s="63">
        <f t="shared" si="13"/>
        <v>142.48680879829044</v>
      </c>
      <c r="N64" s="62">
        <f t="shared" ref="N64:N83" si="17">0.5*E64*(L64+L65)</f>
        <v>496205.56207975169</v>
      </c>
      <c r="O64" s="63">
        <f t="shared" si="14"/>
        <v>7044835.1218322488</v>
      </c>
      <c r="P64" s="64">
        <f t="shared" si="15"/>
        <v>70.936139452536622</v>
      </c>
    </row>
    <row r="65" spans="1:16" s="24" customFormat="1" ht="14.25" x14ac:dyDescent="0.2">
      <c r="A65" s="22"/>
      <c r="B65" s="56">
        <v>5</v>
      </c>
      <c r="C65" s="57" t="s">
        <v>6</v>
      </c>
      <c r="D65" s="56">
        <v>10</v>
      </c>
      <c r="E65" s="56">
        <v>5</v>
      </c>
      <c r="F65" s="114">
        <f>C176+C177+C178+G176+G177</f>
        <v>53920</v>
      </c>
      <c r="G65" s="130">
        <f t="shared" si="11"/>
        <v>27</v>
      </c>
      <c r="H65" s="59">
        <f t="shared" si="9"/>
        <v>5.0074183976261131E-4</v>
      </c>
      <c r="I65" s="60">
        <v>0.5</v>
      </c>
      <c r="J65" s="59">
        <f t="shared" si="10"/>
        <v>2.500578837693911E-3</v>
      </c>
      <c r="K65" s="61">
        <f t="shared" si="12"/>
        <v>0.99749942116230605</v>
      </c>
      <c r="L65" s="62">
        <f t="shared" si="16"/>
        <v>99169.8690115512</v>
      </c>
      <c r="M65" s="63">
        <f t="shared" si="13"/>
        <v>247.98207578716392</v>
      </c>
      <c r="N65" s="62">
        <f t="shared" si="17"/>
        <v>495229.38986828813</v>
      </c>
      <c r="O65" s="63">
        <f t="shared" si="14"/>
        <v>6548629.5597524969</v>
      </c>
      <c r="P65" s="64">
        <f t="shared" si="15"/>
        <v>66.034468180952416</v>
      </c>
    </row>
    <row r="66" spans="1:16" s="24" customFormat="1" ht="14.25" x14ac:dyDescent="0.2">
      <c r="A66" s="22"/>
      <c r="B66" s="56">
        <v>6</v>
      </c>
      <c r="C66" s="57" t="s">
        <v>7</v>
      </c>
      <c r="D66" s="56">
        <v>15</v>
      </c>
      <c r="E66" s="56">
        <v>5</v>
      </c>
      <c r="F66" s="114">
        <f>G178+G179+G180+C179+C180</f>
        <v>51487</v>
      </c>
      <c r="G66" s="130">
        <f t="shared" si="11"/>
        <v>54</v>
      </c>
      <c r="H66" s="59">
        <f t="shared" si="9"/>
        <v>1.048808437081205E-3</v>
      </c>
      <c r="I66" s="60">
        <v>0.5</v>
      </c>
      <c r="J66" s="59">
        <f t="shared" si="10"/>
        <v>5.2303281546627403E-3</v>
      </c>
      <c r="K66" s="61">
        <f t="shared" si="12"/>
        <v>0.99476967184533727</v>
      </c>
      <c r="L66" s="62">
        <f t="shared" si="16"/>
        <v>98921.886935764036</v>
      </c>
      <c r="M66" s="63">
        <f t="shared" si="13"/>
        <v>517.39393035249668</v>
      </c>
      <c r="N66" s="62">
        <f t="shared" si="17"/>
        <v>493315.94985293894</v>
      </c>
      <c r="O66" s="63">
        <f t="shared" si="14"/>
        <v>6053400.1698842086</v>
      </c>
      <c r="P66" s="64">
        <f t="shared" si="15"/>
        <v>61.193739397784107</v>
      </c>
    </row>
    <row r="67" spans="1:16" s="24" customFormat="1" ht="14.25" x14ac:dyDescent="0.2">
      <c r="A67" s="22"/>
      <c r="B67" s="56">
        <v>7</v>
      </c>
      <c r="C67" s="57" t="s">
        <v>8</v>
      </c>
      <c r="D67" s="56">
        <v>20</v>
      </c>
      <c r="E67" s="56">
        <v>5</v>
      </c>
      <c r="F67" s="114">
        <f>C181+C182+C183+G181+G182</f>
        <v>58471</v>
      </c>
      <c r="G67" s="130">
        <f t="shared" si="11"/>
        <v>66</v>
      </c>
      <c r="H67" s="59">
        <f t="shared" si="9"/>
        <v>1.1287646867677995E-3</v>
      </c>
      <c r="I67" s="60">
        <v>0.5</v>
      </c>
      <c r="J67" s="59">
        <f t="shared" si="10"/>
        <v>5.6279418787093258E-3</v>
      </c>
      <c r="K67" s="61">
        <f t="shared" si="12"/>
        <v>0.9943720581212907</v>
      </c>
      <c r="L67" s="62">
        <f t="shared" si="16"/>
        <v>98404.493005411539</v>
      </c>
      <c r="M67" s="63">
        <f t="shared" si="13"/>
        <v>553.8147672383202</v>
      </c>
      <c r="N67" s="62">
        <f t="shared" si="17"/>
        <v>490637.9281089619</v>
      </c>
      <c r="O67" s="63">
        <f t="shared" si="14"/>
        <v>5560084.2200312698</v>
      </c>
      <c r="P67" s="64">
        <f t="shared" si="15"/>
        <v>56.50234100312376</v>
      </c>
    </row>
    <row r="68" spans="1:16" s="24" customFormat="1" ht="14.25" x14ac:dyDescent="0.2">
      <c r="A68" s="22"/>
      <c r="B68" s="56">
        <v>8</v>
      </c>
      <c r="C68" s="57" t="s">
        <v>9</v>
      </c>
      <c r="D68" s="56">
        <v>25</v>
      </c>
      <c r="E68" s="56">
        <v>5</v>
      </c>
      <c r="F68" s="114">
        <f>G183+G184+G185+C184+C185</f>
        <v>61449</v>
      </c>
      <c r="G68" s="130">
        <f t="shared" si="11"/>
        <v>120</v>
      </c>
      <c r="H68" s="59">
        <f t="shared" si="9"/>
        <v>1.9528389396084559E-3</v>
      </c>
      <c r="I68" s="60">
        <v>0.5</v>
      </c>
      <c r="J68" s="59">
        <f t="shared" si="10"/>
        <v>9.7167565466647239E-3</v>
      </c>
      <c r="K68" s="61">
        <f t="shared" si="12"/>
        <v>0.99028324345333529</v>
      </c>
      <c r="L68" s="62">
        <f t="shared" si="16"/>
        <v>97850.678238173219</v>
      </c>
      <c r="M68" s="63">
        <f t="shared" si="13"/>
        <v>950.7912183663575</v>
      </c>
      <c r="N68" s="62">
        <f t="shared" si="17"/>
        <v>486876.41314495017</v>
      </c>
      <c r="O68" s="63">
        <f t="shared" si="14"/>
        <v>5069446.2919223076</v>
      </c>
      <c r="P68" s="64">
        <f t="shared" si="15"/>
        <v>51.807983175988149</v>
      </c>
    </row>
    <row r="69" spans="1:16" s="24" customFormat="1" ht="14.25" x14ac:dyDescent="0.2">
      <c r="A69" s="22"/>
      <c r="B69" s="56">
        <v>9</v>
      </c>
      <c r="C69" s="57" t="s">
        <v>10</v>
      </c>
      <c r="D69" s="56">
        <v>30</v>
      </c>
      <c r="E69" s="56">
        <v>5</v>
      </c>
      <c r="F69" s="114">
        <f>C186+C187+C188+G186+G187</f>
        <v>61579</v>
      </c>
      <c r="G69" s="130">
        <f t="shared" si="11"/>
        <v>116</v>
      </c>
      <c r="H69" s="59">
        <f t="shared" si="9"/>
        <v>1.8837590737101934E-3</v>
      </c>
      <c r="I69" s="60">
        <v>0.5</v>
      </c>
      <c r="J69" s="59">
        <f t="shared" si="10"/>
        <v>9.3746464303609226E-3</v>
      </c>
      <c r="K69" s="61">
        <f t="shared" si="12"/>
        <v>0.9906253535696391</v>
      </c>
      <c r="L69" s="62">
        <f t="shared" si="16"/>
        <v>96899.887019806862</v>
      </c>
      <c r="M69" s="63">
        <f t="shared" si="13"/>
        <v>908.402179952609</v>
      </c>
      <c r="N69" s="62">
        <f t="shared" si="17"/>
        <v>482228.42964915279</v>
      </c>
      <c r="O69" s="63">
        <f t="shared" si="14"/>
        <v>4582569.8787773577</v>
      </c>
      <c r="P69" s="64">
        <f t="shared" si="15"/>
        <v>47.291797954735031</v>
      </c>
    </row>
    <row r="70" spans="1:16" s="24" customFormat="1" ht="14.25" x14ac:dyDescent="0.2">
      <c r="A70" s="22"/>
      <c r="B70" s="56">
        <v>10</v>
      </c>
      <c r="C70" s="57" t="s">
        <v>11</v>
      </c>
      <c r="D70" s="56">
        <v>35</v>
      </c>
      <c r="E70" s="56">
        <v>5</v>
      </c>
      <c r="F70" s="114">
        <f>G188+G189+C189+C190+G190</f>
        <v>60071</v>
      </c>
      <c r="G70" s="130">
        <f t="shared" si="11"/>
        <v>154</v>
      </c>
      <c r="H70" s="59">
        <f t="shared" si="9"/>
        <v>2.5636330342428126E-3</v>
      </c>
      <c r="I70" s="60">
        <v>0.5</v>
      </c>
      <c r="J70" s="59">
        <f t="shared" si="10"/>
        <v>1.2736535662299852E-2</v>
      </c>
      <c r="K70" s="61">
        <f t="shared" si="12"/>
        <v>0.98726346433770018</v>
      </c>
      <c r="L70" s="62">
        <f t="shared" si="16"/>
        <v>95991.484839854253</v>
      </c>
      <c r="M70" s="63">
        <f t="shared" si="13"/>
        <v>1222.5989699399215</v>
      </c>
      <c r="N70" s="62">
        <f t="shared" si="17"/>
        <v>476900.92677442147</v>
      </c>
      <c r="O70" s="63">
        <f t="shared" si="14"/>
        <v>4100341.449128205</v>
      </c>
      <c r="P70" s="64">
        <f t="shared" si="15"/>
        <v>42.715678958075699</v>
      </c>
    </row>
    <row r="71" spans="1:16" s="24" customFormat="1" ht="14.25" x14ac:dyDescent="0.2">
      <c r="A71" s="22"/>
      <c r="B71" s="56">
        <v>11</v>
      </c>
      <c r="C71" s="57" t="s">
        <v>12</v>
      </c>
      <c r="D71" s="56">
        <v>40</v>
      </c>
      <c r="E71" s="56">
        <v>5</v>
      </c>
      <c r="F71" s="114">
        <f>C191+C192+C193+G191+G192</f>
        <v>69285</v>
      </c>
      <c r="G71" s="130">
        <f t="shared" si="11"/>
        <v>279</v>
      </c>
      <c r="H71" s="59">
        <f t="shared" si="9"/>
        <v>4.0268456375838931E-3</v>
      </c>
      <c r="I71" s="60">
        <v>0.5</v>
      </c>
      <c r="J71" s="59">
        <f t="shared" si="10"/>
        <v>1.993355481727575E-2</v>
      </c>
      <c r="K71" s="61">
        <f t="shared" si="12"/>
        <v>0.98006644518272423</v>
      </c>
      <c r="L71" s="62">
        <f t="shared" si="16"/>
        <v>94768.885869914331</v>
      </c>
      <c r="M71" s="63">
        <f t="shared" si="13"/>
        <v>1889.0807814600848</v>
      </c>
      <c r="N71" s="62">
        <f t="shared" si="17"/>
        <v>469121.72739592148</v>
      </c>
      <c r="O71" s="63">
        <f t="shared" si="14"/>
        <v>3623440.5223537837</v>
      </c>
      <c r="P71" s="64">
        <f t="shared" si="15"/>
        <v>38.234495310280884</v>
      </c>
    </row>
    <row r="72" spans="1:16" s="24" customFormat="1" ht="14.25" x14ac:dyDescent="0.2">
      <c r="A72" s="22"/>
      <c r="B72" s="56">
        <v>12</v>
      </c>
      <c r="C72" s="57" t="s">
        <v>13</v>
      </c>
      <c r="D72" s="56">
        <v>45</v>
      </c>
      <c r="E72" s="56">
        <v>5</v>
      </c>
      <c r="F72" s="114">
        <f>G193+G194+G195+C194+C195</f>
        <v>63869</v>
      </c>
      <c r="G72" s="130">
        <f t="shared" si="11"/>
        <v>376</v>
      </c>
      <c r="H72" s="59">
        <f t="shared" si="9"/>
        <v>5.8870500555825208E-3</v>
      </c>
      <c r="I72" s="60">
        <v>0.5</v>
      </c>
      <c r="J72" s="59">
        <f t="shared" si="10"/>
        <v>2.9008316746130944E-2</v>
      </c>
      <c r="K72" s="61">
        <f t="shared" si="12"/>
        <v>0.97099168325386909</v>
      </c>
      <c r="L72" s="62">
        <f t="shared" si="16"/>
        <v>92879.805088454246</v>
      </c>
      <c r="M72" s="63">
        <f t="shared" si="13"/>
        <v>2694.2868053247803</v>
      </c>
      <c r="N72" s="62">
        <f t="shared" si="17"/>
        <v>457663.30842895928</v>
      </c>
      <c r="O72" s="63">
        <f t="shared" si="14"/>
        <v>3154318.7949578622</v>
      </c>
      <c r="P72" s="64">
        <f t="shared" si="15"/>
        <v>33.961298604727276</v>
      </c>
    </row>
    <row r="73" spans="1:16" s="24" customFormat="1" ht="14.25" x14ac:dyDescent="0.2">
      <c r="A73" s="22"/>
      <c r="B73" s="56">
        <v>13</v>
      </c>
      <c r="C73" s="57" t="s">
        <v>14</v>
      </c>
      <c r="D73" s="56">
        <v>50</v>
      </c>
      <c r="E73" s="56">
        <v>5</v>
      </c>
      <c r="F73" s="114">
        <f>C196+C197+C198+G196+G197</f>
        <v>56586</v>
      </c>
      <c r="G73" s="130">
        <f t="shared" si="11"/>
        <v>468</v>
      </c>
      <c r="H73" s="59">
        <f t="shared" si="9"/>
        <v>8.270596967447778E-3</v>
      </c>
      <c r="I73" s="60">
        <v>0.5</v>
      </c>
      <c r="J73" s="59">
        <f t="shared" si="10"/>
        <v>4.0515271140660711E-2</v>
      </c>
      <c r="K73" s="61">
        <f t="shared" si="12"/>
        <v>0.95948472885933933</v>
      </c>
      <c r="L73" s="62">
        <f t="shared" si="16"/>
        <v>90185.518283129466</v>
      </c>
      <c r="M73" s="63">
        <f t="shared" si="13"/>
        <v>3653.8907262020075</v>
      </c>
      <c r="N73" s="62">
        <f t="shared" si="17"/>
        <v>441792.86460014235</v>
      </c>
      <c r="O73" s="63">
        <f t="shared" si="14"/>
        <v>2696655.4865289028</v>
      </c>
      <c r="P73" s="64">
        <f t="shared" si="15"/>
        <v>29.901202963240628</v>
      </c>
    </row>
    <row r="74" spans="1:16" s="24" customFormat="1" ht="14.25" x14ac:dyDescent="0.2">
      <c r="A74" s="22"/>
      <c r="B74" s="56">
        <v>14</v>
      </c>
      <c r="C74" s="57" t="s">
        <v>15</v>
      </c>
      <c r="D74" s="56">
        <v>55</v>
      </c>
      <c r="E74" s="56">
        <v>5</v>
      </c>
      <c r="F74" s="114">
        <f>G198+G199+G200+C199+C200</f>
        <v>49308</v>
      </c>
      <c r="G74" s="130">
        <f t="shared" si="11"/>
        <v>506</v>
      </c>
      <c r="H74" s="59">
        <f t="shared" si="9"/>
        <v>1.0262026446012817E-2</v>
      </c>
      <c r="I74" s="60">
        <v>0.5</v>
      </c>
      <c r="J74" s="59">
        <f t="shared" si="10"/>
        <v>5.0026694085776993E-2</v>
      </c>
      <c r="K74" s="61">
        <f t="shared" si="12"/>
        <v>0.94997330591422302</v>
      </c>
      <c r="L74" s="62">
        <f t="shared" si="16"/>
        <v>86531.627556927458</v>
      </c>
      <c r="M74" s="63">
        <f t="shared" si="13"/>
        <v>4328.8912605348014</v>
      </c>
      <c r="N74" s="62">
        <f t="shared" si="17"/>
        <v>421835.90963330033</v>
      </c>
      <c r="O74" s="63">
        <f t="shared" si="14"/>
        <v>2254862.6219287603</v>
      </c>
      <c r="P74" s="64">
        <f t="shared" si="15"/>
        <v>26.058248129509995</v>
      </c>
    </row>
    <row r="75" spans="1:16" s="24" customFormat="1" ht="14.25" x14ac:dyDescent="0.2">
      <c r="A75" s="22"/>
      <c r="B75" s="56">
        <v>15</v>
      </c>
      <c r="C75" s="57" t="s">
        <v>16</v>
      </c>
      <c r="D75" s="56">
        <v>60</v>
      </c>
      <c r="E75" s="56">
        <v>5</v>
      </c>
      <c r="F75" s="114">
        <f>C201+C202+C203+G201+G202</f>
        <v>38310</v>
      </c>
      <c r="G75" s="130">
        <f t="shared" si="11"/>
        <v>591</v>
      </c>
      <c r="H75" s="59">
        <f t="shared" si="9"/>
        <v>1.5426781519185591E-2</v>
      </c>
      <c r="I75" s="60">
        <v>0.5</v>
      </c>
      <c r="J75" s="59">
        <f t="shared" si="10"/>
        <v>7.4269557021677646E-2</v>
      </c>
      <c r="K75" s="61">
        <f t="shared" si="12"/>
        <v>0.92573044297832241</v>
      </c>
      <c r="L75" s="62">
        <f t="shared" si="16"/>
        <v>82202.736296392657</v>
      </c>
      <c r="M75" s="63">
        <f t="shared" si="13"/>
        <v>6105.1608107028587</v>
      </c>
      <c r="N75" s="62">
        <f t="shared" si="17"/>
        <v>395750.77945520612</v>
      </c>
      <c r="O75" s="63">
        <f t="shared" si="14"/>
        <v>1833026.7122954598</v>
      </c>
      <c r="P75" s="64">
        <f t="shared" si="15"/>
        <v>22.298852749697328</v>
      </c>
    </row>
    <row r="76" spans="1:16" s="24" customFormat="1" ht="14.25" x14ac:dyDescent="0.2">
      <c r="A76" s="22"/>
      <c r="B76" s="56">
        <v>16</v>
      </c>
      <c r="C76" s="57" t="s">
        <v>17</v>
      </c>
      <c r="D76" s="56">
        <v>65</v>
      </c>
      <c r="E76" s="56">
        <v>5</v>
      </c>
      <c r="F76" s="114">
        <f>G203+G204+G205+C204+C205</f>
        <v>26470</v>
      </c>
      <c r="G76" s="130">
        <f t="shared" si="11"/>
        <v>566</v>
      </c>
      <c r="H76" s="59">
        <f t="shared" si="9"/>
        <v>2.1382697393275404E-2</v>
      </c>
      <c r="I76" s="60">
        <v>0.5</v>
      </c>
      <c r="J76" s="59">
        <f t="shared" si="10"/>
        <v>0.10148825533440917</v>
      </c>
      <c r="K76" s="61">
        <f t="shared" si="12"/>
        <v>0.89851174466559081</v>
      </c>
      <c r="L76" s="62">
        <f t="shared" si="16"/>
        <v>76097.575485689798</v>
      </c>
      <c r="M76" s="63">
        <f t="shared" si="13"/>
        <v>7723.0101712211617</v>
      </c>
      <c r="N76" s="62">
        <f t="shared" si="17"/>
        <v>361180.35200039612</v>
      </c>
      <c r="O76" s="63">
        <f t="shared" si="14"/>
        <v>1437275.9328402537</v>
      </c>
      <c r="P76" s="64">
        <f t="shared" si="15"/>
        <v>18.887276285307333</v>
      </c>
    </row>
    <row r="77" spans="1:16" s="24" customFormat="1" ht="14.25" x14ac:dyDescent="0.2">
      <c r="A77" s="22"/>
      <c r="B77" s="56">
        <v>17</v>
      </c>
      <c r="C77" s="57" t="s">
        <v>18</v>
      </c>
      <c r="D77" s="56">
        <v>70</v>
      </c>
      <c r="E77" s="56">
        <v>5</v>
      </c>
      <c r="F77" s="114">
        <f>C206+C207+C208+G206+G207</f>
        <v>18605</v>
      </c>
      <c r="G77" s="130">
        <f t="shared" si="11"/>
        <v>588</v>
      </c>
      <c r="H77" s="59">
        <f t="shared" si="9"/>
        <v>3.1604407417360925E-2</v>
      </c>
      <c r="I77" s="60">
        <v>0.5</v>
      </c>
      <c r="J77" s="59">
        <f t="shared" si="10"/>
        <v>0.14645080946450809</v>
      </c>
      <c r="K77" s="61">
        <f t="shared" si="12"/>
        <v>0.85354919053549194</v>
      </c>
      <c r="L77" s="62">
        <f t="shared" si="16"/>
        <v>68374.565314468637</v>
      </c>
      <c r="M77" s="63">
        <f t="shared" si="13"/>
        <v>10013.510437087811</v>
      </c>
      <c r="N77" s="62">
        <f t="shared" si="17"/>
        <v>316839.05047962366</v>
      </c>
      <c r="O77" s="63">
        <f t="shared" si="14"/>
        <v>1076095.5808398577</v>
      </c>
      <c r="P77" s="64">
        <f t="shared" si="15"/>
        <v>15.738243832200959</v>
      </c>
    </row>
    <row r="78" spans="1:16" s="24" customFormat="1" ht="14.25" x14ac:dyDescent="0.2">
      <c r="A78" s="22"/>
      <c r="B78" s="56">
        <v>18</v>
      </c>
      <c r="C78" s="57" t="s">
        <v>19</v>
      </c>
      <c r="D78" s="56">
        <v>75</v>
      </c>
      <c r="E78" s="56">
        <v>5</v>
      </c>
      <c r="F78" s="114">
        <f>G208+G209+G210+C209+C210</f>
        <v>11518</v>
      </c>
      <c r="G78" s="130">
        <f t="shared" si="11"/>
        <v>498</v>
      </c>
      <c r="H78" s="59">
        <f t="shared" si="9"/>
        <v>4.3236673033512765E-2</v>
      </c>
      <c r="I78" s="60">
        <v>0.5</v>
      </c>
      <c r="J78" s="59">
        <f t="shared" si="10"/>
        <v>0.19509519705398418</v>
      </c>
      <c r="K78" s="61">
        <f t="shared" si="12"/>
        <v>0.80490480294601585</v>
      </c>
      <c r="L78" s="62">
        <f t="shared" si="16"/>
        <v>58361.054877380826</v>
      </c>
      <c r="M78" s="63">
        <f t="shared" si="13"/>
        <v>11385.961501580998</v>
      </c>
      <c r="N78" s="62">
        <f t="shared" si="17"/>
        <v>263340.37063295161</v>
      </c>
      <c r="O78" s="63">
        <f t="shared" si="14"/>
        <v>759256.53036023397</v>
      </c>
      <c r="P78" s="64">
        <f t="shared" si="15"/>
        <v>13.009643707699693</v>
      </c>
    </row>
    <row r="79" spans="1:16" s="24" customFormat="1" ht="14.25" x14ac:dyDescent="0.2">
      <c r="A79" s="22"/>
      <c r="B79" s="56">
        <v>19</v>
      </c>
      <c r="C79" s="57" t="s">
        <v>20</v>
      </c>
      <c r="D79" s="56">
        <v>80</v>
      </c>
      <c r="E79" s="56">
        <v>5</v>
      </c>
      <c r="F79" s="114">
        <f>C211+C212+C213+G211+G212</f>
        <v>7290</v>
      </c>
      <c r="G79" s="130">
        <f t="shared" si="11"/>
        <v>494</v>
      </c>
      <c r="H79" s="59">
        <f t="shared" si="9"/>
        <v>6.7764060356652944E-2</v>
      </c>
      <c r="I79" s="60">
        <v>0.5</v>
      </c>
      <c r="J79" s="59">
        <f t="shared" si="10"/>
        <v>0.28973607038123167</v>
      </c>
      <c r="K79" s="61">
        <f t="shared" si="12"/>
        <v>0.71026392961876827</v>
      </c>
      <c r="L79" s="62">
        <f t="shared" si="16"/>
        <v>46975.093375799828</v>
      </c>
      <c r="M79" s="63">
        <f t="shared" si="13"/>
        <v>13610.378960495669</v>
      </c>
      <c r="N79" s="62">
        <f t="shared" si="17"/>
        <v>200849.51947775995</v>
      </c>
      <c r="O79" s="63">
        <f t="shared" si="14"/>
        <v>495916.1597272823</v>
      </c>
      <c r="P79" s="64">
        <f t="shared" si="15"/>
        <v>10.557002106626223</v>
      </c>
    </row>
    <row r="80" spans="1:16" s="24" customFormat="1" ht="14.25" x14ac:dyDescent="0.2">
      <c r="A80" s="22"/>
      <c r="B80" s="56">
        <v>20</v>
      </c>
      <c r="C80" s="57" t="s">
        <v>21</v>
      </c>
      <c r="D80" s="56">
        <v>85</v>
      </c>
      <c r="E80" s="56">
        <v>5</v>
      </c>
      <c r="F80" s="114">
        <f>G213+G214+G215+C214+C215</f>
        <v>4320</v>
      </c>
      <c r="G80" s="130">
        <f t="shared" si="11"/>
        <v>393</v>
      </c>
      <c r="H80" s="59">
        <f t="shared" si="9"/>
        <v>9.0972222222222218E-2</v>
      </c>
      <c r="I80" s="60">
        <v>0.5</v>
      </c>
      <c r="J80" s="59">
        <f t="shared" si="10"/>
        <v>0.37057991513437055</v>
      </c>
      <c r="K80" s="61">
        <f t="shared" si="12"/>
        <v>0.6294200848656295</v>
      </c>
      <c r="L80" s="62">
        <f t="shared" si="16"/>
        <v>33364.714415304159</v>
      </c>
      <c r="M80" s="63">
        <f t="shared" si="13"/>
        <v>12364.293036505926</v>
      </c>
      <c r="N80" s="62">
        <f t="shared" si="17"/>
        <v>135912.83948525597</v>
      </c>
      <c r="O80" s="63">
        <f t="shared" si="14"/>
        <v>295066.64024952234</v>
      </c>
      <c r="P80" s="64">
        <f t="shared" si="15"/>
        <v>8.8436734862078534</v>
      </c>
    </row>
    <row r="81" spans="1:16" s="24" customFormat="1" ht="14.25" x14ac:dyDescent="0.2">
      <c r="A81" s="22"/>
      <c r="B81" s="56">
        <v>21</v>
      </c>
      <c r="C81" s="56" t="s">
        <v>22</v>
      </c>
      <c r="D81" s="56">
        <v>90</v>
      </c>
      <c r="E81" s="56">
        <v>5</v>
      </c>
      <c r="F81" s="58">
        <f>C216+C217+C218+G216+G217</f>
        <v>1981</v>
      </c>
      <c r="G81" s="130">
        <f t="shared" si="11"/>
        <v>211</v>
      </c>
      <c r="H81" s="59">
        <f t="shared" si="9"/>
        <v>0.10651186269560828</v>
      </c>
      <c r="I81" s="60">
        <v>0.5</v>
      </c>
      <c r="J81" s="59">
        <f t="shared" si="10"/>
        <v>0.42057006178991435</v>
      </c>
      <c r="K81" s="61">
        <f t="shared" si="12"/>
        <v>0.57942993821008559</v>
      </c>
      <c r="L81" s="62">
        <f t="shared" si="16"/>
        <v>21000.421378798233</v>
      </c>
      <c r="M81" s="63">
        <f t="shared" si="13"/>
        <v>8832.1485168954114</v>
      </c>
      <c r="N81" s="62">
        <f t="shared" si="17"/>
        <v>82921.735601752647</v>
      </c>
      <c r="O81" s="63">
        <f t="shared" si="14"/>
        <v>159153.80076426637</v>
      </c>
      <c r="P81" s="64">
        <f t="shared" si="15"/>
        <v>7.5786003477504549</v>
      </c>
    </row>
    <row r="82" spans="1:16" s="24" customFormat="1" ht="14.25" x14ac:dyDescent="0.2">
      <c r="A82" s="22"/>
      <c r="B82" s="56">
        <v>22</v>
      </c>
      <c r="C82" s="56" t="s">
        <v>23</v>
      </c>
      <c r="D82" s="56">
        <v>95</v>
      </c>
      <c r="E82" s="56">
        <v>5</v>
      </c>
      <c r="F82" s="58">
        <f>G218+G219+G220+C219+C220</f>
        <v>887</v>
      </c>
      <c r="G82" s="130">
        <f t="shared" si="11"/>
        <v>50</v>
      </c>
      <c r="H82" s="59">
        <f t="shared" si="9"/>
        <v>5.6369785794813977E-2</v>
      </c>
      <c r="I82" s="60">
        <v>0.5</v>
      </c>
      <c r="J82" s="59">
        <f t="shared" si="10"/>
        <v>0.24703557312252963</v>
      </c>
      <c r="K82" s="61">
        <f t="shared" si="12"/>
        <v>0.75296442687747034</v>
      </c>
      <c r="L82" s="62">
        <f t="shared" si="16"/>
        <v>12168.272861902822</v>
      </c>
      <c r="M82" s="63">
        <f t="shared" si="13"/>
        <v>3005.9962603514887</v>
      </c>
      <c r="N82" s="62">
        <f t="shared" si="17"/>
        <v>53326.373658635384</v>
      </c>
      <c r="O82" s="63">
        <f t="shared" si="14"/>
        <v>76232.065162513725</v>
      </c>
      <c r="P82" s="64">
        <f t="shared" si="15"/>
        <v>6.2648221343873516</v>
      </c>
    </row>
    <row r="83" spans="1:16" s="24" customFormat="1" ht="14.25" x14ac:dyDescent="0.2">
      <c r="A83" s="22"/>
      <c r="B83" s="65">
        <v>23</v>
      </c>
      <c r="C83" s="65" t="s">
        <v>3</v>
      </c>
      <c r="D83" s="65" t="s">
        <v>3</v>
      </c>
      <c r="E83" s="65">
        <v>5</v>
      </c>
      <c r="F83" s="66">
        <f>C221+G221</f>
        <v>769</v>
      </c>
      <c r="G83" s="130">
        <f t="shared" si="11"/>
        <v>13</v>
      </c>
      <c r="H83" s="67">
        <f t="shared" si="9"/>
        <v>1.6905071521456438E-2</v>
      </c>
      <c r="I83" s="68">
        <v>0.5</v>
      </c>
      <c r="J83" s="67">
        <f t="shared" si="10"/>
        <v>8.1097941359950104E-2</v>
      </c>
      <c r="K83" s="69">
        <f>1-J83</f>
        <v>0.91890205864004992</v>
      </c>
      <c r="L83" s="70">
        <f t="shared" si="16"/>
        <v>9162.2766015513334</v>
      </c>
      <c r="M83" s="71">
        <f t="shared" si="13"/>
        <v>9162.2766015513334</v>
      </c>
      <c r="N83" s="70">
        <f t="shared" si="17"/>
        <v>22905.691503878334</v>
      </c>
      <c r="O83" s="71">
        <f t="shared" si="14"/>
        <v>22905.691503878334</v>
      </c>
      <c r="P83" s="72">
        <f t="shared" si="15"/>
        <v>2.5</v>
      </c>
    </row>
    <row r="84" spans="1:16" s="24" customFormat="1" ht="14.25" x14ac:dyDescent="0.2">
      <c r="A84" s="22"/>
      <c r="B84" s="22"/>
      <c r="C84" s="22"/>
      <c r="D84" s="22"/>
      <c r="E84" s="22"/>
      <c r="F84" s="108">
        <f>SUM(F62:F83)</f>
        <v>787986</v>
      </c>
      <c r="G84" s="108">
        <f>SUM(G62:G83)</f>
        <v>5639</v>
      </c>
      <c r="H84" s="22"/>
      <c r="I84" s="22"/>
      <c r="J84" s="22"/>
      <c r="K84" s="22"/>
      <c r="L84" s="22"/>
      <c r="M84" s="22"/>
      <c r="N84" s="22"/>
      <c r="O84" s="22"/>
      <c r="P84" s="22"/>
    </row>
    <row r="85" spans="1:16" s="24" customFormat="1" ht="14.25" x14ac:dyDescent="0.2">
      <c r="A85" s="22"/>
      <c r="B85" s="22"/>
      <c r="C85" s="22"/>
      <c r="D85" s="22"/>
      <c r="E85" s="22"/>
      <c r="F85" s="103"/>
      <c r="G85" s="103"/>
      <c r="H85" s="22"/>
      <c r="I85" s="22"/>
      <c r="J85" s="22"/>
      <c r="K85" s="22"/>
      <c r="L85" s="22"/>
      <c r="M85" s="22"/>
      <c r="N85" s="22"/>
      <c r="O85" s="22"/>
      <c r="P85" s="22"/>
    </row>
    <row r="86" spans="1:16" s="24" customFormat="1" ht="15" x14ac:dyDescent="0.25">
      <c r="A86" s="22"/>
      <c r="B86" s="109" t="s">
        <v>264</v>
      </c>
      <c r="C86" s="110"/>
      <c r="D86" s="110"/>
      <c r="E86" s="110"/>
      <c r="F86" s="103"/>
      <c r="G86" s="103"/>
      <c r="H86" s="22"/>
      <c r="I86" s="22"/>
      <c r="J86" s="22"/>
      <c r="K86" s="22"/>
      <c r="L86" s="22"/>
      <c r="M86" s="22"/>
      <c r="N86" s="22"/>
      <c r="O86" s="22"/>
      <c r="P86" s="22"/>
    </row>
    <row r="87" spans="1:16" s="24" customFormat="1" ht="4.5" customHeight="1" x14ac:dyDescent="0.2">
      <c r="A87" s="22"/>
      <c r="B87" s="22"/>
      <c r="C87" s="22"/>
      <c r="D87" s="22"/>
      <c r="E87" s="22"/>
      <c r="F87" s="103"/>
      <c r="G87" s="103"/>
      <c r="H87" s="22"/>
      <c r="I87" s="22"/>
      <c r="J87" s="22"/>
      <c r="K87" s="22"/>
      <c r="L87" s="22"/>
      <c r="M87" s="22"/>
      <c r="N87" s="22"/>
      <c r="O87" s="22"/>
      <c r="P87" s="22"/>
    </row>
    <row r="88" spans="1:16" s="24" customFormat="1" ht="14.25" x14ac:dyDescent="0.2">
      <c r="A88" s="22"/>
      <c r="B88" s="47"/>
      <c r="C88" s="47" t="s">
        <v>40</v>
      </c>
      <c r="D88" s="47" t="s">
        <v>41</v>
      </c>
      <c r="E88" s="47" t="s">
        <v>42</v>
      </c>
      <c r="F88" s="47" t="s">
        <v>43</v>
      </c>
      <c r="G88" s="47" t="s">
        <v>44</v>
      </c>
      <c r="H88" s="47" t="s">
        <v>112</v>
      </c>
      <c r="I88" s="47" t="s">
        <v>45</v>
      </c>
      <c r="J88" s="47" t="s">
        <v>46</v>
      </c>
      <c r="K88" s="47" t="s">
        <v>47</v>
      </c>
      <c r="L88" s="47" t="s">
        <v>48</v>
      </c>
      <c r="M88" s="47" t="s">
        <v>49</v>
      </c>
      <c r="N88" s="47" t="s">
        <v>50</v>
      </c>
      <c r="O88" s="47" t="s">
        <v>51</v>
      </c>
      <c r="P88" s="47" t="s">
        <v>52</v>
      </c>
    </row>
    <row r="89" spans="1:16" s="24" customFormat="1" ht="15" x14ac:dyDescent="0.25">
      <c r="A89" s="22"/>
      <c r="B89" s="73">
        <v>1</v>
      </c>
      <c r="C89" s="73" t="s">
        <v>24</v>
      </c>
      <c r="D89" s="74" t="s">
        <v>0</v>
      </c>
      <c r="E89" s="74" t="s">
        <v>1</v>
      </c>
      <c r="F89" s="75" t="s">
        <v>53</v>
      </c>
      <c r="G89" s="75" t="s">
        <v>54</v>
      </c>
      <c r="H89" s="75" t="s">
        <v>55</v>
      </c>
      <c r="I89" s="74" t="s">
        <v>2</v>
      </c>
      <c r="J89" s="75" t="s">
        <v>56</v>
      </c>
      <c r="K89" s="75" t="s">
        <v>57</v>
      </c>
      <c r="L89" s="74" t="s">
        <v>58</v>
      </c>
      <c r="M89" s="75" t="s">
        <v>59</v>
      </c>
      <c r="N89" s="75" t="s">
        <v>60</v>
      </c>
      <c r="O89" s="74" t="s">
        <v>61</v>
      </c>
      <c r="P89" s="74" t="s">
        <v>62</v>
      </c>
    </row>
    <row r="90" spans="1:16" s="24" customFormat="1" ht="31.5" x14ac:dyDescent="0.2">
      <c r="A90" s="22"/>
      <c r="B90" s="76"/>
      <c r="C90" s="76"/>
      <c r="D90" s="76"/>
      <c r="E90" s="76"/>
      <c r="F90" s="76" t="s">
        <v>141</v>
      </c>
      <c r="G90" s="76" t="s">
        <v>143</v>
      </c>
      <c r="H90" s="76" t="s">
        <v>142</v>
      </c>
      <c r="I90" s="76" t="s">
        <v>148</v>
      </c>
      <c r="J90" s="76" t="s">
        <v>140</v>
      </c>
      <c r="K90" s="76" t="s">
        <v>149</v>
      </c>
      <c r="L90" s="76" t="s">
        <v>145</v>
      </c>
      <c r="M90" s="76" t="s">
        <v>144</v>
      </c>
      <c r="N90" s="76" t="s">
        <v>146</v>
      </c>
      <c r="O90" s="76" t="s">
        <v>147</v>
      </c>
      <c r="P90" s="76" t="s">
        <v>25</v>
      </c>
    </row>
    <row r="91" spans="1:16" s="24" customFormat="1" ht="14.25" x14ac:dyDescent="0.2">
      <c r="A91" s="22"/>
      <c r="B91" s="48">
        <v>2</v>
      </c>
      <c r="C91" s="49" t="s">
        <v>63</v>
      </c>
      <c r="D91" s="48">
        <v>0</v>
      </c>
      <c r="E91" s="48">
        <v>1</v>
      </c>
      <c r="F91" s="114">
        <f>D171</f>
        <v>7097</v>
      </c>
      <c r="G91" s="130">
        <f>D237</f>
        <v>34</v>
      </c>
      <c r="H91" s="50">
        <f t="shared" ref="H91:H112" si="18">+G91/F91</f>
        <v>4.7907566577427086E-3</v>
      </c>
      <c r="I91" s="51">
        <v>0.1</v>
      </c>
      <c r="J91" s="50">
        <f t="shared" ref="J91:J112" si="19">+(E91*H91)/(1+E91*(1-I91)*H91)</f>
        <v>4.7701891239687972E-3</v>
      </c>
      <c r="K91" s="52">
        <f>1-J91</f>
        <v>0.99522981087603124</v>
      </c>
      <c r="L91" s="53">
        <v>100000</v>
      </c>
      <c r="M91" s="54">
        <f>+L91-L92</f>
        <v>477.01891239687393</v>
      </c>
      <c r="N91" s="53">
        <f>0.1*E91*M91+(L92*E91)</f>
        <v>99570.682978842815</v>
      </c>
      <c r="O91" s="54">
        <f>+O92+N91</f>
        <v>8155308.8747225674</v>
      </c>
      <c r="P91" s="55">
        <f>+O91/L91</f>
        <v>81.553088747225672</v>
      </c>
    </row>
    <row r="92" spans="1:16" s="24" customFormat="1" ht="14.25" x14ac:dyDescent="0.2">
      <c r="A92" s="22"/>
      <c r="B92" s="56">
        <v>3</v>
      </c>
      <c r="C92" s="57" t="s">
        <v>4</v>
      </c>
      <c r="D92" s="56">
        <v>1</v>
      </c>
      <c r="E92" s="56">
        <v>4</v>
      </c>
      <c r="F92" s="114">
        <f>H171+H172+D172+D173</f>
        <v>30148</v>
      </c>
      <c r="G92" s="130">
        <f t="shared" ref="G92:G112" si="20">D238</f>
        <v>16</v>
      </c>
      <c r="H92" s="59">
        <f t="shared" si="18"/>
        <v>5.3071513864932994E-4</v>
      </c>
      <c r="I92" s="60">
        <v>0.4</v>
      </c>
      <c r="J92" s="59">
        <f t="shared" si="19"/>
        <v>2.1201600720854425E-3</v>
      </c>
      <c r="K92" s="61">
        <f t="shared" ref="K92:K111" si="21">1-J92</f>
        <v>0.99787983992791451</v>
      </c>
      <c r="L92" s="62">
        <f>+L91-(L91*J91)</f>
        <v>99522.981087603126</v>
      </c>
      <c r="M92" s="63">
        <f t="shared" ref="M92:M112" si="22">+L92-L93</f>
        <v>211.0046507568477</v>
      </c>
      <c r="N92" s="62">
        <f>0.4*E92*M92+(L93*E92)</f>
        <v>397585.51318859606</v>
      </c>
      <c r="O92" s="63">
        <f t="shared" ref="O92:O112" si="23">+O93+N92</f>
        <v>8055738.191743725</v>
      </c>
      <c r="P92" s="64">
        <f t="shared" ref="P92:P112" si="24">+O92/L92</f>
        <v>80.943497709868851</v>
      </c>
    </row>
    <row r="93" spans="1:16" s="24" customFormat="1" ht="14.25" x14ac:dyDescent="0.2">
      <c r="A93" s="22"/>
      <c r="B93" s="56">
        <v>4</v>
      </c>
      <c r="C93" s="57" t="s">
        <v>5</v>
      </c>
      <c r="D93" s="56">
        <v>5</v>
      </c>
      <c r="E93" s="56">
        <v>5</v>
      </c>
      <c r="F93" s="114">
        <f>H173+H174+H175+D174+D175</f>
        <v>49410</v>
      </c>
      <c r="G93" s="130">
        <f t="shared" si="20"/>
        <v>7</v>
      </c>
      <c r="H93" s="59">
        <f t="shared" si="18"/>
        <v>1.4167172637117993E-4</v>
      </c>
      <c r="I93" s="60">
        <v>0.5</v>
      </c>
      <c r="J93" s="59">
        <f t="shared" si="19"/>
        <v>7.081078347073998E-4</v>
      </c>
      <c r="K93" s="61">
        <f t="shared" si="21"/>
        <v>0.99929189216529257</v>
      </c>
      <c r="L93" s="62">
        <f t="shared" ref="L93:L112" si="25">+L92-(L92*J92)</f>
        <v>99311.976436846278</v>
      </c>
      <c r="M93" s="63">
        <f t="shared" si="22"/>
        <v>70.323588595201727</v>
      </c>
      <c r="N93" s="62">
        <f t="shared" ref="N93:N112" si="26">0.5*E93*(L93+L94)</f>
        <v>496384.07321274339</v>
      </c>
      <c r="O93" s="63">
        <f t="shared" si="23"/>
        <v>7658152.6785551291</v>
      </c>
      <c r="P93" s="64">
        <f t="shared" si="24"/>
        <v>77.112076038734799</v>
      </c>
    </row>
    <row r="94" spans="1:16" s="24" customFormat="1" ht="14.25" x14ac:dyDescent="0.2">
      <c r="A94" s="22"/>
      <c r="B94" s="56">
        <v>5</v>
      </c>
      <c r="C94" s="57" t="s">
        <v>6</v>
      </c>
      <c r="D94" s="56">
        <v>10</v>
      </c>
      <c r="E94" s="56">
        <v>5</v>
      </c>
      <c r="F94" s="114">
        <f>D176+D177+D178+H176+H177</f>
        <v>50812</v>
      </c>
      <c r="G94" s="130">
        <f t="shared" si="20"/>
        <v>16</v>
      </c>
      <c r="H94" s="59">
        <f t="shared" si="18"/>
        <v>3.1488624734314727E-4</v>
      </c>
      <c r="I94" s="60">
        <v>0.5</v>
      </c>
      <c r="J94" s="59">
        <f t="shared" si="19"/>
        <v>1.5731927947769996E-3</v>
      </c>
      <c r="K94" s="61">
        <f t="shared" si="21"/>
        <v>0.99842680720522303</v>
      </c>
      <c r="L94" s="62">
        <f t="shared" si="25"/>
        <v>99241.652848251077</v>
      </c>
      <c r="M94" s="63">
        <f t="shared" si="22"/>
        <v>156.12625320263032</v>
      </c>
      <c r="N94" s="62">
        <f t="shared" si="26"/>
        <v>495817.94860824884</v>
      </c>
      <c r="O94" s="63">
        <f t="shared" si="23"/>
        <v>7161768.6053423854</v>
      </c>
      <c r="P94" s="64">
        <f t="shared" si="24"/>
        <v>72.164946872593291</v>
      </c>
    </row>
    <row r="95" spans="1:16" s="24" customFormat="1" ht="14.25" x14ac:dyDescent="0.2">
      <c r="A95" s="22"/>
      <c r="B95" s="56">
        <v>6</v>
      </c>
      <c r="C95" s="57" t="s">
        <v>7</v>
      </c>
      <c r="D95" s="56">
        <v>15</v>
      </c>
      <c r="E95" s="56">
        <v>5</v>
      </c>
      <c r="F95" s="114">
        <f>H178+H179+H180+D179+D180</f>
        <v>49777</v>
      </c>
      <c r="G95" s="130">
        <f t="shared" si="20"/>
        <v>15</v>
      </c>
      <c r="H95" s="59">
        <f t="shared" si="18"/>
        <v>3.0134399421419532E-4</v>
      </c>
      <c r="I95" s="60">
        <v>0.5</v>
      </c>
      <c r="J95" s="59">
        <f t="shared" si="19"/>
        <v>1.5055857230324506E-3</v>
      </c>
      <c r="K95" s="61">
        <f t="shared" si="21"/>
        <v>0.9984944142769675</v>
      </c>
      <c r="L95" s="62">
        <f t="shared" si="25"/>
        <v>99085.526595048446</v>
      </c>
      <c r="M95" s="63">
        <f t="shared" si="22"/>
        <v>149.18175420066109</v>
      </c>
      <c r="N95" s="62">
        <f t="shared" si="26"/>
        <v>495054.67858974059</v>
      </c>
      <c r="O95" s="63">
        <f t="shared" si="23"/>
        <v>6665950.6567341369</v>
      </c>
      <c r="P95" s="64">
        <f t="shared" si="24"/>
        <v>67.274715952988146</v>
      </c>
    </row>
    <row r="96" spans="1:16" s="24" customFormat="1" ht="14.25" x14ac:dyDescent="0.2">
      <c r="A96" s="22"/>
      <c r="B96" s="56">
        <v>7</v>
      </c>
      <c r="C96" s="57" t="s">
        <v>8</v>
      </c>
      <c r="D96" s="56">
        <v>20</v>
      </c>
      <c r="E96" s="56">
        <v>5</v>
      </c>
      <c r="F96" s="114">
        <f>D181+D182+D183+H181+H182</f>
        <v>47170</v>
      </c>
      <c r="G96" s="130">
        <f t="shared" si="20"/>
        <v>17</v>
      </c>
      <c r="H96" s="59">
        <f t="shared" si="18"/>
        <v>3.603985584057664E-4</v>
      </c>
      <c r="I96" s="60">
        <v>0.5</v>
      </c>
      <c r="J96" s="59">
        <f t="shared" si="19"/>
        <v>1.8003706645485834E-3</v>
      </c>
      <c r="K96" s="61">
        <f t="shared" si="21"/>
        <v>0.99819962933545137</v>
      </c>
      <c r="L96" s="62">
        <f t="shared" si="25"/>
        <v>98936.344840847785</v>
      </c>
      <c r="M96" s="63">
        <f t="shared" si="22"/>
        <v>178.12209290912142</v>
      </c>
      <c r="N96" s="62">
        <f t="shared" si="26"/>
        <v>494236.41897196614</v>
      </c>
      <c r="O96" s="63">
        <f t="shared" si="23"/>
        <v>6170895.9781443961</v>
      </c>
      <c r="P96" s="64">
        <f t="shared" si="24"/>
        <v>62.372386892512552</v>
      </c>
    </row>
    <row r="97" spans="1:16" s="24" customFormat="1" ht="14.25" x14ac:dyDescent="0.2">
      <c r="A97" s="22"/>
      <c r="B97" s="56">
        <v>8</v>
      </c>
      <c r="C97" s="57" t="s">
        <v>9</v>
      </c>
      <c r="D97" s="56">
        <v>25</v>
      </c>
      <c r="E97" s="56">
        <v>5</v>
      </c>
      <c r="F97" s="114">
        <f>H183+H184+H185+D184+D185</f>
        <v>58904</v>
      </c>
      <c r="G97" s="130">
        <f t="shared" si="20"/>
        <v>46</v>
      </c>
      <c r="H97" s="59">
        <f t="shared" si="18"/>
        <v>7.8093168545429847E-4</v>
      </c>
      <c r="I97" s="60">
        <v>0.5</v>
      </c>
      <c r="J97" s="59">
        <f t="shared" si="19"/>
        <v>3.8970501025093617E-3</v>
      </c>
      <c r="K97" s="61">
        <f t="shared" si="21"/>
        <v>0.9961029498974906</v>
      </c>
      <c r="L97" s="62">
        <f t="shared" si="25"/>
        <v>98758.222747938664</v>
      </c>
      <c r="M97" s="63">
        <f t="shared" si="22"/>
        <v>384.86574208349339</v>
      </c>
      <c r="N97" s="62">
        <f t="shared" si="26"/>
        <v>492828.94938448456</v>
      </c>
      <c r="O97" s="63">
        <f t="shared" si="23"/>
        <v>5676659.5591724301</v>
      </c>
      <c r="P97" s="64">
        <f t="shared" si="24"/>
        <v>57.480373797947031</v>
      </c>
    </row>
    <row r="98" spans="1:16" s="24" customFormat="1" ht="14.25" x14ac:dyDescent="0.2">
      <c r="A98" s="22"/>
      <c r="B98" s="56">
        <v>9</v>
      </c>
      <c r="C98" s="57" t="s">
        <v>10</v>
      </c>
      <c r="D98" s="56">
        <v>30</v>
      </c>
      <c r="E98" s="56">
        <v>5</v>
      </c>
      <c r="F98" s="114">
        <f>D186+D187+D188+H186+H187</f>
        <v>63204</v>
      </c>
      <c r="G98" s="130">
        <f t="shared" si="20"/>
        <v>50</v>
      </c>
      <c r="H98" s="59">
        <f t="shared" si="18"/>
        <v>7.9108917157141953E-4</v>
      </c>
      <c r="I98" s="60">
        <v>0.5</v>
      </c>
      <c r="J98" s="59">
        <f t="shared" si="19"/>
        <v>3.9476385226357592E-3</v>
      </c>
      <c r="K98" s="61">
        <f t="shared" si="21"/>
        <v>0.9960523614773642</v>
      </c>
      <c r="L98" s="62">
        <f t="shared" si="25"/>
        <v>98373.35700585517</v>
      </c>
      <c r="M98" s="63">
        <f t="shared" si="22"/>
        <v>388.34245371731231</v>
      </c>
      <c r="N98" s="62">
        <f t="shared" si="26"/>
        <v>490895.92889498256</v>
      </c>
      <c r="O98" s="63">
        <f t="shared" si="23"/>
        <v>5183830.6097879456</v>
      </c>
      <c r="P98" s="64">
        <f t="shared" si="24"/>
        <v>52.695473322918161</v>
      </c>
    </row>
    <row r="99" spans="1:16" s="24" customFormat="1" ht="14.25" x14ac:dyDescent="0.2">
      <c r="A99" s="22"/>
      <c r="B99" s="56">
        <v>10</v>
      </c>
      <c r="C99" s="57" t="s">
        <v>11</v>
      </c>
      <c r="D99" s="56">
        <v>35</v>
      </c>
      <c r="E99" s="56">
        <v>5</v>
      </c>
      <c r="F99" s="114">
        <f>H188+H189+D189+D190+H190</f>
        <v>64290</v>
      </c>
      <c r="G99" s="130">
        <f t="shared" si="20"/>
        <v>85</v>
      </c>
      <c r="H99" s="59">
        <f t="shared" si="18"/>
        <v>1.3221340799502255E-3</v>
      </c>
      <c r="I99" s="60">
        <v>0.5</v>
      </c>
      <c r="J99" s="59">
        <f t="shared" si="19"/>
        <v>6.5888919034145961E-3</v>
      </c>
      <c r="K99" s="61">
        <f t="shared" si="21"/>
        <v>0.99341110809658539</v>
      </c>
      <c r="L99" s="62">
        <f t="shared" si="25"/>
        <v>97985.014552137858</v>
      </c>
      <c r="M99" s="63">
        <f t="shared" si="22"/>
        <v>645.61266903854266</v>
      </c>
      <c r="N99" s="62">
        <f t="shared" si="26"/>
        <v>488311.0410880929</v>
      </c>
      <c r="O99" s="63">
        <f t="shared" si="23"/>
        <v>4692934.680892963</v>
      </c>
      <c r="P99" s="64">
        <f t="shared" si="24"/>
        <v>47.894412246026164</v>
      </c>
    </row>
    <row r="100" spans="1:16" s="24" customFormat="1" ht="14.25" x14ac:dyDescent="0.2">
      <c r="A100" s="22"/>
      <c r="B100" s="56">
        <v>11</v>
      </c>
      <c r="C100" s="57" t="s">
        <v>12</v>
      </c>
      <c r="D100" s="56">
        <v>40</v>
      </c>
      <c r="E100" s="56">
        <v>5</v>
      </c>
      <c r="F100" s="114">
        <f>D191+D192+D193+H191+H192</f>
        <v>73431</v>
      </c>
      <c r="G100" s="130">
        <f t="shared" si="20"/>
        <v>105</v>
      </c>
      <c r="H100" s="59">
        <f t="shared" si="18"/>
        <v>1.4299137966254033E-3</v>
      </c>
      <c r="I100" s="60">
        <v>0.5</v>
      </c>
      <c r="J100" s="59">
        <f t="shared" si="19"/>
        <v>7.1241018543019398E-3</v>
      </c>
      <c r="K100" s="61">
        <f t="shared" si="21"/>
        <v>0.9928758981456981</v>
      </c>
      <c r="L100" s="62">
        <f t="shared" si="25"/>
        <v>97339.401883099315</v>
      </c>
      <c r="M100" s="63">
        <f t="shared" si="22"/>
        <v>693.45581345203391</v>
      </c>
      <c r="N100" s="62">
        <f t="shared" si="26"/>
        <v>484963.3698818665</v>
      </c>
      <c r="O100" s="63">
        <f t="shared" si="23"/>
        <v>4204623.6398048699</v>
      </c>
      <c r="P100" s="64">
        <f t="shared" si="24"/>
        <v>43.19549492254383</v>
      </c>
    </row>
    <row r="101" spans="1:16" s="24" customFormat="1" ht="14.25" x14ac:dyDescent="0.2">
      <c r="A101" s="22"/>
      <c r="B101" s="56">
        <v>12</v>
      </c>
      <c r="C101" s="57" t="s">
        <v>13</v>
      </c>
      <c r="D101" s="56">
        <v>45</v>
      </c>
      <c r="E101" s="56">
        <v>5</v>
      </c>
      <c r="F101" s="114">
        <f>H193+H194+H195+D194+D195</f>
        <v>68613</v>
      </c>
      <c r="G101" s="130">
        <f t="shared" si="20"/>
        <v>161</v>
      </c>
      <c r="H101" s="59">
        <f t="shared" si="18"/>
        <v>2.3464941046157433E-3</v>
      </c>
      <c r="I101" s="60">
        <v>0.5</v>
      </c>
      <c r="J101" s="59">
        <f t="shared" si="19"/>
        <v>1.1664046482311946E-2</v>
      </c>
      <c r="K101" s="61">
        <f t="shared" si="21"/>
        <v>0.9883359535176881</v>
      </c>
      <c r="L101" s="62">
        <f t="shared" si="25"/>
        <v>96645.946069647282</v>
      </c>
      <c r="M101" s="63">
        <f t="shared" si="22"/>
        <v>1127.28280728338</v>
      </c>
      <c r="N101" s="62">
        <f t="shared" si="26"/>
        <v>480411.52333002799</v>
      </c>
      <c r="O101" s="63">
        <f t="shared" si="23"/>
        <v>3719660.2699230029</v>
      </c>
      <c r="P101" s="64">
        <f t="shared" si="24"/>
        <v>38.487494004585081</v>
      </c>
    </row>
    <row r="102" spans="1:16" s="24" customFormat="1" ht="14.25" x14ac:dyDescent="0.2">
      <c r="A102" s="22"/>
      <c r="B102" s="56">
        <v>13</v>
      </c>
      <c r="C102" s="57" t="s">
        <v>14</v>
      </c>
      <c r="D102" s="56">
        <v>50</v>
      </c>
      <c r="E102" s="56">
        <v>5</v>
      </c>
      <c r="F102" s="114">
        <f>D196+D197+D198+H196+H197</f>
        <v>63938</v>
      </c>
      <c r="G102" s="130">
        <f t="shared" si="20"/>
        <v>239</v>
      </c>
      <c r="H102" s="59">
        <f t="shared" si="18"/>
        <v>3.7379961838030591E-3</v>
      </c>
      <c r="I102" s="60">
        <v>0.5</v>
      </c>
      <c r="J102" s="59">
        <f t="shared" si="19"/>
        <v>1.8516940288678327E-2</v>
      </c>
      <c r="K102" s="61">
        <f t="shared" si="21"/>
        <v>0.98148305971132166</v>
      </c>
      <c r="L102" s="62">
        <f t="shared" si="25"/>
        <v>95518.663262363902</v>
      </c>
      <c r="M102" s="63">
        <f t="shared" si="22"/>
        <v>1768.7133840835595</v>
      </c>
      <c r="N102" s="62">
        <f t="shared" si="26"/>
        <v>473171.53285161062</v>
      </c>
      <c r="O102" s="63">
        <f t="shared" si="23"/>
        <v>3239248.7465929748</v>
      </c>
      <c r="P102" s="64">
        <f t="shared" si="24"/>
        <v>33.912207687576569</v>
      </c>
    </row>
    <row r="103" spans="1:16" s="24" customFormat="1" ht="14.25" x14ac:dyDescent="0.2">
      <c r="A103" s="22"/>
      <c r="B103" s="56">
        <v>14</v>
      </c>
      <c r="C103" s="57" t="s">
        <v>15</v>
      </c>
      <c r="D103" s="56">
        <v>55</v>
      </c>
      <c r="E103" s="56">
        <v>5</v>
      </c>
      <c r="F103" s="114">
        <f>H198+H199+H200+D199+D200</f>
        <v>57757</v>
      </c>
      <c r="G103" s="130">
        <f t="shared" si="20"/>
        <v>308</v>
      </c>
      <c r="H103" s="59">
        <f t="shared" si="18"/>
        <v>5.332686947036723E-3</v>
      </c>
      <c r="I103" s="60">
        <v>0.5</v>
      </c>
      <c r="J103" s="59">
        <f t="shared" si="19"/>
        <v>2.6312642028465498E-2</v>
      </c>
      <c r="K103" s="61">
        <f t="shared" si="21"/>
        <v>0.9736873579715345</v>
      </c>
      <c r="L103" s="62">
        <f t="shared" si="25"/>
        <v>93749.949878280342</v>
      </c>
      <c r="M103" s="63">
        <f t="shared" si="22"/>
        <v>2466.8088713337784</v>
      </c>
      <c r="N103" s="62">
        <f t="shared" si="26"/>
        <v>462582.72721306724</v>
      </c>
      <c r="O103" s="63">
        <f t="shared" si="23"/>
        <v>2766077.213741364</v>
      </c>
      <c r="P103" s="64">
        <f t="shared" si="24"/>
        <v>29.504839387462958</v>
      </c>
    </row>
    <row r="104" spans="1:16" s="24" customFormat="1" ht="14.25" x14ac:dyDescent="0.2">
      <c r="A104" s="22"/>
      <c r="B104" s="56">
        <v>15</v>
      </c>
      <c r="C104" s="57" t="s">
        <v>16</v>
      </c>
      <c r="D104" s="56">
        <v>60</v>
      </c>
      <c r="E104" s="56">
        <v>5</v>
      </c>
      <c r="F104" s="114">
        <f>D201+D202+D203+H201+H202</f>
        <v>47295</v>
      </c>
      <c r="G104" s="130">
        <f t="shared" si="20"/>
        <v>372</v>
      </c>
      <c r="H104" s="59">
        <f t="shared" si="18"/>
        <v>7.8655248969235654E-3</v>
      </c>
      <c r="I104" s="60">
        <v>0.5</v>
      </c>
      <c r="J104" s="59">
        <f t="shared" si="19"/>
        <v>3.8569206842923795E-2</v>
      </c>
      <c r="K104" s="61">
        <f t="shared" si="21"/>
        <v>0.96143079315707625</v>
      </c>
      <c r="L104" s="62">
        <f t="shared" si="25"/>
        <v>91283.141006946564</v>
      </c>
      <c r="M104" s="63">
        <f t="shared" si="22"/>
        <v>3520.7183467686991</v>
      </c>
      <c r="N104" s="62">
        <f t="shared" si="26"/>
        <v>447613.90916781104</v>
      </c>
      <c r="O104" s="63">
        <f t="shared" si="23"/>
        <v>2303494.486528297</v>
      </c>
      <c r="P104" s="64">
        <f t="shared" si="24"/>
        <v>25.234610259007226</v>
      </c>
    </row>
    <row r="105" spans="1:16" s="24" customFormat="1" ht="14.25" x14ac:dyDescent="0.2">
      <c r="A105" s="22"/>
      <c r="B105" s="56">
        <v>16</v>
      </c>
      <c r="C105" s="57" t="s">
        <v>17</v>
      </c>
      <c r="D105" s="56">
        <v>65</v>
      </c>
      <c r="E105" s="56">
        <v>5</v>
      </c>
      <c r="F105" s="114">
        <f>H203+H204+H205+D204+D205</f>
        <v>34391</v>
      </c>
      <c r="G105" s="130">
        <f t="shared" si="20"/>
        <v>435</v>
      </c>
      <c r="H105" s="59">
        <f t="shared" si="18"/>
        <v>1.2648658079148615E-2</v>
      </c>
      <c r="I105" s="60">
        <v>0.5</v>
      </c>
      <c r="J105" s="59">
        <f t="shared" si="19"/>
        <v>6.130473385289683E-2</v>
      </c>
      <c r="K105" s="61">
        <f t="shared" si="21"/>
        <v>0.93869526614710319</v>
      </c>
      <c r="L105" s="62">
        <f t="shared" si="25"/>
        <v>87762.422660177865</v>
      </c>
      <c r="M105" s="63">
        <f t="shared" si="22"/>
        <v>5380.2519634676428</v>
      </c>
      <c r="N105" s="62">
        <f t="shared" si="26"/>
        <v>425361.48339222022</v>
      </c>
      <c r="O105" s="63">
        <f t="shared" si="23"/>
        <v>1855880.5773604859</v>
      </c>
      <c r="P105" s="64">
        <f t="shared" si="24"/>
        <v>21.146642504920166</v>
      </c>
    </row>
    <row r="106" spans="1:16" s="24" customFormat="1" ht="14.25" x14ac:dyDescent="0.2">
      <c r="A106" s="22"/>
      <c r="B106" s="56">
        <v>17</v>
      </c>
      <c r="C106" s="57" t="s">
        <v>18</v>
      </c>
      <c r="D106" s="56">
        <v>70</v>
      </c>
      <c r="E106" s="56">
        <v>5</v>
      </c>
      <c r="F106" s="114">
        <f>D206+D207+D208+H206+H207</f>
        <v>25580</v>
      </c>
      <c r="G106" s="130">
        <f t="shared" si="20"/>
        <v>470</v>
      </c>
      <c r="H106" s="59">
        <f t="shared" si="18"/>
        <v>1.8373729476153244E-2</v>
      </c>
      <c r="I106" s="60">
        <v>0.5</v>
      </c>
      <c r="J106" s="59">
        <f t="shared" si="19"/>
        <v>8.7834049710334511E-2</v>
      </c>
      <c r="K106" s="61">
        <f t="shared" si="21"/>
        <v>0.91216595028966552</v>
      </c>
      <c r="L106" s="62">
        <f t="shared" si="25"/>
        <v>82382.170696710222</v>
      </c>
      <c r="M106" s="63">
        <f t="shared" si="22"/>
        <v>7235.9596762201109</v>
      </c>
      <c r="N106" s="62">
        <f t="shared" si="26"/>
        <v>393820.95429300086</v>
      </c>
      <c r="O106" s="63">
        <f t="shared" si="23"/>
        <v>1430519.0939682657</v>
      </c>
      <c r="P106" s="64">
        <f t="shared" si="24"/>
        <v>17.364425844455088</v>
      </c>
    </row>
    <row r="107" spans="1:16" s="24" customFormat="1" ht="14.25" x14ac:dyDescent="0.2">
      <c r="A107" s="22"/>
      <c r="B107" s="56">
        <v>18</v>
      </c>
      <c r="C107" s="57" t="s">
        <v>19</v>
      </c>
      <c r="D107" s="56">
        <v>75</v>
      </c>
      <c r="E107" s="56">
        <v>5</v>
      </c>
      <c r="F107" s="114">
        <f>H208+H209+H210+D209+D210</f>
        <v>16178</v>
      </c>
      <c r="G107" s="130">
        <f t="shared" si="20"/>
        <v>492</v>
      </c>
      <c r="H107" s="59">
        <f t="shared" si="18"/>
        <v>3.0411670169365804E-2</v>
      </c>
      <c r="I107" s="60">
        <v>0.5</v>
      </c>
      <c r="J107" s="59">
        <f t="shared" si="19"/>
        <v>0.1413143382352941</v>
      </c>
      <c r="K107" s="61">
        <f t="shared" si="21"/>
        <v>0.85868566176470584</v>
      </c>
      <c r="L107" s="62">
        <f t="shared" si="25"/>
        <v>75146.211020490111</v>
      </c>
      <c r="M107" s="63">
        <f t="shared" si="22"/>
        <v>10619.237081250321</v>
      </c>
      <c r="N107" s="62">
        <f t="shared" si="26"/>
        <v>349182.96239932475</v>
      </c>
      <c r="O107" s="63">
        <f t="shared" si="23"/>
        <v>1036698.1396752647</v>
      </c>
      <c r="P107" s="64">
        <f t="shared" si="24"/>
        <v>13.795747325072561</v>
      </c>
    </row>
    <row r="108" spans="1:16" s="24" customFormat="1" ht="14.25" x14ac:dyDescent="0.2">
      <c r="A108" s="22"/>
      <c r="B108" s="56">
        <v>19</v>
      </c>
      <c r="C108" s="57" t="s">
        <v>20</v>
      </c>
      <c r="D108" s="56">
        <v>80</v>
      </c>
      <c r="E108" s="56">
        <v>5</v>
      </c>
      <c r="F108" s="114">
        <f>D211+D212+D213+H211+H212</f>
        <v>10839</v>
      </c>
      <c r="G108" s="130">
        <f t="shared" si="20"/>
        <v>562</v>
      </c>
      <c r="H108" s="59">
        <f t="shared" si="18"/>
        <v>5.1849801642217919E-2</v>
      </c>
      <c r="I108" s="60">
        <v>0.5</v>
      </c>
      <c r="J108" s="59">
        <f t="shared" si="19"/>
        <v>0.22950016334531198</v>
      </c>
      <c r="K108" s="61">
        <f t="shared" si="21"/>
        <v>0.77049983665468802</v>
      </c>
      <c r="L108" s="62">
        <f t="shared" si="25"/>
        <v>64526.97393923979</v>
      </c>
      <c r="M108" s="63">
        <f t="shared" si="22"/>
        <v>14808.951059234219</v>
      </c>
      <c r="N108" s="62">
        <f t="shared" si="26"/>
        <v>285612.49204811343</v>
      </c>
      <c r="O108" s="63">
        <f t="shared" si="23"/>
        <v>687515.17727593996</v>
      </c>
      <c r="P108" s="64">
        <f t="shared" si="24"/>
        <v>10.654694235674548</v>
      </c>
    </row>
    <row r="109" spans="1:16" s="24" customFormat="1" ht="14.25" x14ac:dyDescent="0.2">
      <c r="A109" s="22"/>
      <c r="B109" s="56">
        <v>20</v>
      </c>
      <c r="C109" s="57" t="s">
        <v>21</v>
      </c>
      <c r="D109" s="56">
        <v>85</v>
      </c>
      <c r="E109" s="56">
        <v>5</v>
      </c>
      <c r="F109" s="114">
        <f>H213+H214+H215+D214+D215</f>
        <v>6636</v>
      </c>
      <c r="G109" s="130">
        <f t="shared" si="20"/>
        <v>586</v>
      </c>
      <c r="H109" s="59">
        <f t="shared" si="18"/>
        <v>8.8306208559373114E-2</v>
      </c>
      <c r="I109" s="60">
        <v>0.5</v>
      </c>
      <c r="J109" s="59">
        <f t="shared" si="19"/>
        <v>0.3616837427478089</v>
      </c>
      <c r="K109" s="61">
        <f t="shared" si="21"/>
        <v>0.6383162572521911</v>
      </c>
      <c r="L109" s="62">
        <f t="shared" si="25"/>
        <v>49718.02288000557</v>
      </c>
      <c r="M109" s="63">
        <f t="shared" si="22"/>
        <v>17982.200597261613</v>
      </c>
      <c r="N109" s="62">
        <f t="shared" si="26"/>
        <v>203634.61290687381</v>
      </c>
      <c r="O109" s="63">
        <f t="shared" si="23"/>
        <v>401902.68522782653</v>
      </c>
      <c r="P109" s="64">
        <f t="shared" si="24"/>
        <v>8.0836417449225308</v>
      </c>
    </row>
    <row r="110" spans="1:16" s="24" customFormat="1" ht="14.25" x14ac:dyDescent="0.2">
      <c r="A110" s="22"/>
      <c r="B110" s="56">
        <v>21</v>
      </c>
      <c r="C110" s="56" t="s">
        <v>22</v>
      </c>
      <c r="D110" s="56">
        <v>90</v>
      </c>
      <c r="E110" s="56">
        <v>5</v>
      </c>
      <c r="F110" s="58">
        <f>D216+D217+D218+H216+H217</f>
        <v>3047</v>
      </c>
      <c r="G110" s="130">
        <f t="shared" si="20"/>
        <v>380</v>
      </c>
      <c r="H110" s="59">
        <f t="shared" si="18"/>
        <v>0.12471283229405973</v>
      </c>
      <c r="I110" s="60">
        <v>0.5</v>
      </c>
      <c r="J110" s="59">
        <f t="shared" si="19"/>
        <v>0.47535651738804108</v>
      </c>
      <c r="K110" s="61">
        <f t="shared" si="21"/>
        <v>0.52464348261195892</v>
      </c>
      <c r="L110" s="62">
        <f t="shared" si="25"/>
        <v>31735.822282743957</v>
      </c>
      <c r="M110" s="63">
        <f t="shared" si="22"/>
        <v>15085.829956770958</v>
      </c>
      <c r="N110" s="62">
        <f t="shared" si="26"/>
        <v>120964.5365217924</v>
      </c>
      <c r="O110" s="63">
        <f t="shared" si="23"/>
        <v>198268.07232095272</v>
      </c>
      <c r="P110" s="64">
        <f t="shared" si="24"/>
        <v>6.2474534472282777</v>
      </c>
    </row>
    <row r="111" spans="1:16" s="24" customFormat="1" ht="14.25" x14ac:dyDescent="0.2">
      <c r="A111" s="22"/>
      <c r="B111" s="56">
        <v>22</v>
      </c>
      <c r="C111" s="56" t="s">
        <v>23</v>
      </c>
      <c r="D111" s="56">
        <v>95</v>
      </c>
      <c r="E111" s="56">
        <v>5</v>
      </c>
      <c r="F111" s="58">
        <f>H218+H219+H220+D219+D220</f>
        <v>1025</v>
      </c>
      <c r="G111" s="130">
        <f t="shared" si="20"/>
        <v>164</v>
      </c>
      <c r="H111" s="59">
        <f t="shared" si="18"/>
        <v>0.16</v>
      </c>
      <c r="I111" s="60">
        <v>0.5</v>
      </c>
      <c r="J111" s="59">
        <f t="shared" si="19"/>
        <v>0.57142857142857151</v>
      </c>
      <c r="K111" s="61">
        <f t="shared" si="21"/>
        <v>0.42857142857142849</v>
      </c>
      <c r="L111" s="62">
        <f t="shared" si="25"/>
        <v>16649.992325972999</v>
      </c>
      <c r="M111" s="63">
        <f t="shared" si="22"/>
        <v>9514.2813291274288</v>
      </c>
      <c r="N111" s="62">
        <f t="shared" si="26"/>
        <v>59464.258307046417</v>
      </c>
      <c r="O111" s="63">
        <f t="shared" si="23"/>
        <v>77303.535799160338</v>
      </c>
      <c r="P111" s="64">
        <f t="shared" si="24"/>
        <v>4.6428571428571423</v>
      </c>
    </row>
    <row r="112" spans="1:16" s="24" customFormat="1" ht="14.25" x14ac:dyDescent="0.2">
      <c r="A112" s="22"/>
      <c r="B112" s="65">
        <v>23</v>
      </c>
      <c r="C112" s="65" t="s">
        <v>3</v>
      </c>
      <c r="D112" s="65" t="s">
        <v>3</v>
      </c>
      <c r="E112" s="65">
        <v>5</v>
      </c>
      <c r="F112" s="66">
        <f>D221+H221</f>
        <v>538</v>
      </c>
      <c r="G112" s="130">
        <f t="shared" si="20"/>
        <v>44</v>
      </c>
      <c r="H112" s="67">
        <f t="shared" si="18"/>
        <v>8.1784386617100371E-2</v>
      </c>
      <c r="I112" s="68">
        <v>0.5</v>
      </c>
      <c r="J112" s="67">
        <f t="shared" si="19"/>
        <v>0.33950617283950618</v>
      </c>
      <c r="K112" s="69">
        <f>1-J112</f>
        <v>0.66049382716049387</v>
      </c>
      <c r="L112" s="70">
        <f t="shared" si="25"/>
        <v>7135.7109968455698</v>
      </c>
      <c r="M112" s="71">
        <f t="shared" si="22"/>
        <v>7135.7109968455698</v>
      </c>
      <c r="N112" s="70">
        <f t="shared" si="26"/>
        <v>17839.277492113924</v>
      </c>
      <c r="O112" s="71">
        <f t="shared" si="23"/>
        <v>17839.277492113924</v>
      </c>
      <c r="P112" s="72">
        <f t="shared" si="24"/>
        <v>2.5</v>
      </c>
    </row>
    <row r="113" spans="1:42" s="24" customFormat="1" ht="14.25" x14ac:dyDescent="0.2">
      <c r="A113" s="22"/>
      <c r="B113" s="22"/>
      <c r="C113" s="22"/>
      <c r="D113" s="22"/>
      <c r="E113" s="22"/>
      <c r="F113" s="108">
        <f>SUM(F91:F112)</f>
        <v>830080</v>
      </c>
      <c r="G113" s="108">
        <f>SUM(G91:G112)</f>
        <v>4604</v>
      </c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42" s="24" customFormat="1" ht="14.25" x14ac:dyDescent="0.2">
      <c r="A114" s="22"/>
      <c r="B114" s="22"/>
      <c r="C114" s="22"/>
      <c r="D114" s="22"/>
      <c r="E114" s="22"/>
      <c r="F114" s="103"/>
      <c r="G114" s="103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42" s="24" customFormat="1" ht="14.25" x14ac:dyDescent="0.2">
      <c r="A115" s="22"/>
      <c r="B115" s="22"/>
      <c r="C115" s="22"/>
      <c r="D115" s="22"/>
      <c r="E115" s="22"/>
      <c r="F115" s="103"/>
      <c r="G115" s="103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42" s="1" customFormat="1" ht="13.5" thickBot="1" x14ac:dyDescent="0.25">
      <c r="A116" s="23"/>
      <c r="B116" s="6" t="s">
        <v>64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spans="1:42" s="1" customFormat="1" ht="18.75" thickTop="1" thickBot="1" x14ac:dyDescent="0.35">
      <c r="A117" s="23"/>
      <c r="B117" s="3" t="s">
        <v>65</v>
      </c>
      <c r="C117" s="8"/>
      <c r="D117" s="8"/>
      <c r="E117" s="8"/>
      <c r="F117" s="9"/>
      <c r="G117" s="10"/>
      <c r="H117" s="77" t="s">
        <v>129</v>
      </c>
      <c r="I117" s="78" t="s">
        <v>125</v>
      </c>
      <c r="J117" s="79"/>
      <c r="K117" s="79"/>
      <c r="L117" s="79"/>
      <c r="M117" s="79"/>
      <c r="N117" s="79"/>
      <c r="O117" s="79"/>
      <c r="P117" s="80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spans="1:42" s="1" customFormat="1" ht="18.75" thickTop="1" thickBot="1" x14ac:dyDescent="0.35">
      <c r="A118" s="23"/>
      <c r="B118" s="3" t="s">
        <v>66</v>
      </c>
      <c r="C118" s="8"/>
      <c r="D118" s="8"/>
      <c r="E118" s="8"/>
      <c r="F118" s="9"/>
      <c r="G118" s="10"/>
      <c r="H118" s="77" t="s">
        <v>130</v>
      </c>
      <c r="I118" s="78" t="s">
        <v>126</v>
      </c>
      <c r="J118" s="79"/>
      <c r="K118" s="79"/>
      <c r="L118" s="79"/>
      <c r="M118" s="79"/>
      <c r="N118" s="79"/>
      <c r="O118" s="79"/>
      <c r="P118" s="80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spans="1:42" s="1" customFormat="1" ht="18.75" thickTop="1" thickBot="1" x14ac:dyDescent="0.35">
      <c r="A119" s="23"/>
      <c r="B119" s="3" t="s">
        <v>67</v>
      </c>
      <c r="C119" s="8"/>
      <c r="D119" s="8"/>
      <c r="E119" s="8"/>
      <c r="F119" s="9"/>
      <c r="G119" s="10"/>
      <c r="H119" s="77" t="s">
        <v>131</v>
      </c>
      <c r="I119" s="78" t="s">
        <v>127</v>
      </c>
      <c r="J119" s="79"/>
      <c r="K119" s="79"/>
      <c r="L119" s="79"/>
      <c r="M119" s="79"/>
      <c r="N119" s="79"/>
      <c r="O119" s="79"/>
      <c r="P119" s="80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spans="1:42" s="1" customFormat="1" ht="15.75" thickTop="1" thickBot="1" x14ac:dyDescent="0.25">
      <c r="A120" s="23"/>
      <c r="B120" s="3" t="s">
        <v>68</v>
      </c>
      <c r="C120" s="8"/>
      <c r="D120" s="8"/>
      <c r="E120" s="8"/>
      <c r="F120" s="9"/>
      <c r="G120" s="10"/>
      <c r="H120" s="84" t="s">
        <v>2</v>
      </c>
      <c r="I120" s="85" t="s">
        <v>139</v>
      </c>
      <c r="J120" s="86"/>
      <c r="K120" s="86"/>
      <c r="L120" s="86"/>
      <c r="M120" s="86" t="s">
        <v>155</v>
      </c>
      <c r="N120" s="86"/>
      <c r="O120" s="86"/>
      <c r="P120" s="87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spans="1:42" s="1" customFormat="1" ht="18.75" thickTop="1" thickBot="1" x14ac:dyDescent="0.35">
      <c r="A121" s="23"/>
      <c r="B121" s="3" t="s">
        <v>69</v>
      </c>
      <c r="C121" s="8"/>
      <c r="D121" s="8"/>
      <c r="E121" s="8"/>
      <c r="F121" s="9"/>
      <c r="G121" s="10"/>
      <c r="H121" s="94"/>
      <c r="I121" s="88"/>
      <c r="J121" s="10"/>
      <c r="K121" s="10"/>
      <c r="L121" s="10"/>
      <c r="M121" s="44" t="s">
        <v>156</v>
      </c>
      <c r="N121" s="44"/>
      <c r="O121" s="10"/>
      <c r="P121" s="89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spans="1:42" s="1" customFormat="1" ht="18.75" thickTop="1" thickBot="1" x14ac:dyDescent="0.35">
      <c r="A122" s="23"/>
      <c r="B122" s="3" t="s">
        <v>70</v>
      </c>
      <c r="C122" s="8"/>
      <c r="D122" s="8"/>
      <c r="E122" s="8"/>
      <c r="F122" s="9"/>
      <c r="G122" s="10"/>
      <c r="H122" s="95"/>
      <c r="I122" s="90"/>
      <c r="J122" s="91"/>
      <c r="K122" s="91"/>
      <c r="L122" s="91"/>
      <c r="M122" s="92" t="s">
        <v>157</v>
      </c>
      <c r="N122" s="92"/>
      <c r="O122" s="91"/>
      <c r="P122" s="9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spans="1:42" s="1" customFormat="1" ht="18.75" thickTop="1" thickBot="1" x14ac:dyDescent="0.35">
      <c r="A123" s="23"/>
      <c r="B123" s="3" t="s">
        <v>71</v>
      </c>
      <c r="C123" s="8"/>
      <c r="D123" s="8"/>
      <c r="E123" s="8"/>
      <c r="F123" s="9"/>
      <c r="G123" s="10"/>
      <c r="H123" s="77" t="s">
        <v>132</v>
      </c>
      <c r="I123" s="78" t="s">
        <v>128</v>
      </c>
      <c r="J123" s="79"/>
      <c r="K123" s="79"/>
      <c r="L123" s="79"/>
      <c r="M123" s="79"/>
      <c r="N123" s="79"/>
      <c r="O123" s="79"/>
      <c r="P123" s="80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spans="1:42" s="1" customFormat="1" ht="18.75" thickTop="1" thickBot="1" x14ac:dyDescent="0.35">
      <c r="A124" s="23"/>
      <c r="B124" s="4" t="s">
        <v>72</v>
      </c>
      <c r="C124" s="11"/>
      <c r="D124" s="11"/>
      <c r="E124" s="11"/>
      <c r="F124" s="12"/>
      <c r="G124" s="10"/>
      <c r="H124" s="77" t="s">
        <v>133</v>
      </c>
      <c r="I124" s="78" t="s">
        <v>150</v>
      </c>
      <c r="J124" s="79"/>
      <c r="K124" s="79"/>
      <c r="L124" s="79"/>
      <c r="M124" s="79"/>
      <c r="N124" s="79"/>
      <c r="O124" s="79"/>
      <c r="P124" s="80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spans="1:42" s="1" customFormat="1" ht="18.75" thickTop="1" thickBot="1" x14ac:dyDescent="0.35">
      <c r="A125" s="23"/>
      <c r="B125" s="13"/>
      <c r="C125" s="10"/>
      <c r="D125" s="10"/>
      <c r="E125" s="10"/>
      <c r="F125" s="14"/>
      <c r="G125" s="10"/>
      <c r="H125" s="81" t="s">
        <v>134</v>
      </c>
      <c r="I125" s="78" t="s">
        <v>158</v>
      </c>
      <c r="J125" s="79"/>
      <c r="K125" s="79"/>
      <c r="L125" s="79"/>
      <c r="M125" s="79"/>
      <c r="N125" s="79"/>
      <c r="O125" s="79"/>
      <c r="P125" s="80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2" s="1" customFormat="1" ht="18.75" thickTop="1" thickBot="1" x14ac:dyDescent="0.35">
      <c r="A126" s="23"/>
      <c r="B126" s="13" t="s">
        <v>73</v>
      </c>
      <c r="C126" s="10"/>
      <c r="D126" s="10"/>
      <c r="E126" s="10"/>
      <c r="F126" s="14"/>
      <c r="G126" s="10"/>
      <c r="H126" s="77" t="s">
        <v>135</v>
      </c>
      <c r="I126" s="78" t="s">
        <v>151</v>
      </c>
      <c r="J126" s="79"/>
      <c r="K126" s="79"/>
      <c r="L126" s="79"/>
      <c r="M126" s="79"/>
      <c r="N126" s="79"/>
      <c r="O126" s="79"/>
      <c r="P126" s="80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2" s="1" customFormat="1" ht="18.75" thickTop="1" thickBot="1" x14ac:dyDescent="0.35">
      <c r="A127" s="23"/>
      <c r="B127" s="13" t="s">
        <v>74</v>
      </c>
      <c r="C127" s="10"/>
      <c r="D127" s="10"/>
      <c r="E127" s="10"/>
      <c r="F127" s="14"/>
      <c r="G127" s="10"/>
      <c r="H127" s="77" t="s">
        <v>136</v>
      </c>
      <c r="I127" s="78" t="s">
        <v>152</v>
      </c>
      <c r="J127" s="79"/>
      <c r="K127" s="79"/>
      <c r="L127" s="79"/>
      <c r="M127" s="79"/>
      <c r="N127" s="79"/>
      <c r="O127" s="79"/>
      <c r="P127" s="80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23" customFormat="1" ht="18.75" thickTop="1" thickBot="1" x14ac:dyDescent="0.35">
      <c r="B128" s="13" t="s">
        <v>75</v>
      </c>
      <c r="C128" s="10"/>
      <c r="D128" s="10"/>
      <c r="E128" s="10"/>
      <c r="F128" s="14"/>
      <c r="G128" s="10"/>
      <c r="H128" s="81" t="s">
        <v>137</v>
      </c>
      <c r="I128" s="78" t="s">
        <v>153</v>
      </c>
      <c r="J128" s="79"/>
      <c r="K128" s="79"/>
      <c r="L128" s="79"/>
      <c r="M128" s="79"/>
      <c r="N128" s="79"/>
      <c r="O128" s="79"/>
      <c r="P128" s="80"/>
    </row>
    <row r="129" spans="2:16" s="23" customFormat="1" ht="18.75" thickTop="1" thickBot="1" x14ac:dyDescent="0.35">
      <c r="B129" s="13" t="s">
        <v>76</v>
      </c>
      <c r="C129" s="10"/>
      <c r="D129" s="10"/>
      <c r="E129" s="10"/>
      <c r="F129" s="14"/>
      <c r="H129" s="82" t="s">
        <v>138</v>
      </c>
      <c r="I129" s="78" t="s">
        <v>154</v>
      </c>
      <c r="J129" s="79"/>
      <c r="K129" s="79"/>
      <c r="L129" s="79"/>
      <c r="M129" s="79"/>
      <c r="N129" s="79"/>
      <c r="O129" s="79"/>
      <c r="P129" s="83"/>
    </row>
    <row r="130" spans="2:16" s="23" customFormat="1" ht="13.5" thickTop="1" x14ac:dyDescent="0.2">
      <c r="B130" s="13"/>
      <c r="C130" s="10"/>
      <c r="D130" s="10"/>
      <c r="E130" s="10"/>
      <c r="F130" s="14"/>
      <c r="M130" s="10"/>
      <c r="N130" s="10"/>
      <c r="O130" s="10"/>
    </row>
    <row r="131" spans="2:16" s="23" customFormat="1" x14ac:dyDescent="0.2">
      <c r="B131" s="13" t="s">
        <v>77</v>
      </c>
      <c r="C131" s="10"/>
      <c r="D131" s="10"/>
      <c r="E131" s="10"/>
      <c r="F131" s="14"/>
      <c r="M131" s="10"/>
      <c r="N131" s="10"/>
      <c r="O131" s="10"/>
    </row>
    <row r="132" spans="2:16" s="23" customFormat="1" x14ac:dyDescent="0.2">
      <c r="B132" s="13" t="s">
        <v>78</v>
      </c>
      <c r="C132" s="10"/>
      <c r="D132" s="10"/>
      <c r="E132" s="10"/>
      <c r="F132" s="14"/>
    </row>
    <row r="133" spans="2:16" s="23" customFormat="1" x14ac:dyDescent="0.2">
      <c r="B133" s="13" t="s">
        <v>79</v>
      </c>
      <c r="C133" s="10"/>
      <c r="D133" s="10"/>
      <c r="E133" s="10"/>
      <c r="F133" s="14"/>
    </row>
    <row r="134" spans="2:16" s="23" customFormat="1" x14ac:dyDescent="0.2">
      <c r="B134" s="13" t="s">
        <v>80</v>
      </c>
      <c r="C134" s="10"/>
      <c r="D134" s="10"/>
      <c r="E134" s="10"/>
      <c r="F134" s="14"/>
    </row>
    <row r="135" spans="2:16" s="23" customFormat="1" x14ac:dyDescent="0.2">
      <c r="B135" s="13"/>
      <c r="C135" s="10"/>
      <c r="D135" s="10"/>
      <c r="E135" s="10"/>
      <c r="F135" s="14"/>
    </row>
    <row r="136" spans="2:16" s="23" customFormat="1" x14ac:dyDescent="0.2">
      <c r="B136" s="13" t="s">
        <v>81</v>
      </c>
      <c r="C136" s="10"/>
      <c r="D136" s="10"/>
      <c r="E136" s="10"/>
      <c r="F136" s="14"/>
    </row>
    <row r="137" spans="2:16" s="23" customFormat="1" x14ac:dyDescent="0.2">
      <c r="B137" s="13" t="s">
        <v>82</v>
      </c>
      <c r="C137" s="10"/>
      <c r="D137" s="10"/>
      <c r="E137" s="10"/>
      <c r="F137" s="14"/>
    </row>
    <row r="138" spans="2:16" s="23" customFormat="1" x14ac:dyDescent="0.2">
      <c r="B138" s="13" t="s">
        <v>83</v>
      </c>
      <c r="C138" s="10"/>
      <c r="D138" s="10"/>
      <c r="E138" s="10"/>
      <c r="F138" s="14"/>
    </row>
    <row r="139" spans="2:16" s="23" customFormat="1" ht="13.5" thickBot="1" x14ac:dyDescent="0.25">
      <c r="B139" s="15" t="s">
        <v>84</v>
      </c>
      <c r="C139" s="16"/>
      <c r="D139" s="16"/>
      <c r="E139" s="16"/>
      <c r="F139" s="17"/>
    </row>
    <row r="140" spans="2:16" s="23" customFormat="1" ht="13.5" thickTop="1" x14ac:dyDescent="0.2">
      <c r="B140" s="4" t="s">
        <v>85</v>
      </c>
      <c r="C140" s="11"/>
      <c r="D140" s="11"/>
      <c r="E140" s="11"/>
      <c r="F140" s="12"/>
    </row>
    <row r="141" spans="2:16" s="23" customFormat="1" x14ac:dyDescent="0.2">
      <c r="B141" s="13" t="s">
        <v>86</v>
      </c>
      <c r="C141" s="10"/>
      <c r="D141" s="10"/>
      <c r="E141" s="10"/>
      <c r="F141" s="14"/>
    </row>
    <row r="142" spans="2:16" s="23" customFormat="1" x14ac:dyDescent="0.2">
      <c r="B142" s="13" t="s">
        <v>87</v>
      </c>
      <c r="C142" s="10"/>
      <c r="D142" s="10"/>
      <c r="E142" s="10"/>
      <c r="F142" s="14"/>
    </row>
    <row r="143" spans="2:16" s="23" customFormat="1" ht="13.5" thickBot="1" x14ac:dyDescent="0.25">
      <c r="B143" s="15" t="s">
        <v>88</v>
      </c>
      <c r="C143" s="16"/>
      <c r="D143" s="16"/>
      <c r="E143" s="16"/>
      <c r="F143" s="17"/>
    </row>
    <row r="144" spans="2:16" s="23" customFormat="1" ht="13.5" thickTop="1" x14ac:dyDescent="0.2">
      <c r="B144" s="4" t="s">
        <v>89</v>
      </c>
      <c r="C144" s="11"/>
      <c r="D144" s="11"/>
      <c r="E144" s="11"/>
      <c r="F144" s="12"/>
    </row>
    <row r="145" spans="2:6" s="23" customFormat="1" x14ac:dyDescent="0.2">
      <c r="B145" s="13" t="s">
        <v>90</v>
      </c>
      <c r="C145" s="10"/>
      <c r="D145" s="10"/>
      <c r="E145" s="10"/>
      <c r="F145" s="14"/>
    </row>
    <row r="146" spans="2:6" s="23" customFormat="1" x14ac:dyDescent="0.2">
      <c r="B146" s="13" t="s">
        <v>91</v>
      </c>
      <c r="C146" s="10"/>
      <c r="D146" s="10"/>
      <c r="E146" s="10"/>
      <c r="F146" s="14"/>
    </row>
    <row r="147" spans="2:6" s="23" customFormat="1" x14ac:dyDescent="0.2">
      <c r="B147" s="13" t="s">
        <v>92</v>
      </c>
      <c r="C147" s="10"/>
      <c r="D147" s="10"/>
      <c r="E147" s="10"/>
      <c r="F147" s="14"/>
    </row>
    <row r="148" spans="2:6" s="23" customFormat="1" ht="13.5" thickBot="1" x14ac:dyDescent="0.25">
      <c r="B148" s="15" t="s">
        <v>93</v>
      </c>
      <c r="C148" s="16"/>
      <c r="D148" s="16"/>
      <c r="E148" s="16"/>
      <c r="F148" s="17"/>
    </row>
    <row r="149" spans="2:6" s="23" customFormat="1" ht="13.5" thickTop="1" x14ac:dyDescent="0.2">
      <c r="B149" s="4" t="s">
        <v>94</v>
      </c>
      <c r="C149" s="11"/>
      <c r="D149" s="11"/>
      <c r="E149" s="11"/>
      <c r="F149" s="12"/>
    </row>
    <row r="150" spans="2:6" s="23" customFormat="1" x14ac:dyDescent="0.2">
      <c r="B150" s="13" t="s">
        <v>95</v>
      </c>
      <c r="C150" s="10"/>
      <c r="D150" s="10"/>
      <c r="E150" s="10"/>
      <c r="F150" s="14"/>
    </row>
    <row r="151" spans="2:6" s="23" customFormat="1" x14ac:dyDescent="0.2">
      <c r="B151" s="13" t="s">
        <v>96</v>
      </c>
      <c r="C151" s="10"/>
      <c r="D151" s="10"/>
      <c r="E151" s="10"/>
      <c r="F151" s="14"/>
    </row>
    <row r="152" spans="2:6" s="23" customFormat="1" ht="13.5" thickBot="1" x14ac:dyDescent="0.25">
      <c r="B152" s="15" t="s">
        <v>97</v>
      </c>
      <c r="C152" s="16"/>
      <c r="D152" s="16"/>
      <c r="E152" s="16"/>
      <c r="F152" s="17"/>
    </row>
    <row r="153" spans="2:6" s="23" customFormat="1" ht="13.5" thickTop="1" x14ac:dyDescent="0.2">
      <c r="B153" s="4" t="s">
        <v>98</v>
      </c>
      <c r="C153" s="11"/>
      <c r="D153" s="11"/>
      <c r="E153" s="11"/>
      <c r="F153" s="12"/>
    </row>
    <row r="154" spans="2:6" s="23" customFormat="1" x14ac:dyDescent="0.2">
      <c r="B154" s="13" t="s">
        <v>99</v>
      </c>
      <c r="C154" s="10"/>
      <c r="D154" s="10"/>
      <c r="E154" s="10"/>
      <c r="F154" s="14"/>
    </row>
    <row r="155" spans="2:6" s="23" customFormat="1" x14ac:dyDescent="0.2">
      <c r="B155" s="13" t="s">
        <v>100</v>
      </c>
      <c r="C155" s="10"/>
      <c r="D155" s="10"/>
      <c r="E155" s="10"/>
      <c r="F155" s="14"/>
    </row>
    <row r="156" spans="2:6" s="23" customFormat="1" ht="13.5" thickBot="1" x14ac:dyDescent="0.25">
      <c r="B156" s="15" t="s">
        <v>101</v>
      </c>
      <c r="C156" s="16"/>
      <c r="D156" s="16"/>
      <c r="E156" s="16"/>
      <c r="F156" s="17"/>
    </row>
    <row r="157" spans="2:6" s="23" customFormat="1" ht="13.5" thickTop="1" x14ac:dyDescent="0.2">
      <c r="B157" s="4" t="s">
        <v>102</v>
      </c>
      <c r="C157" s="11"/>
      <c r="D157" s="11"/>
      <c r="E157" s="11"/>
      <c r="F157" s="12"/>
    </row>
    <row r="158" spans="2:6" s="23" customFormat="1" x14ac:dyDescent="0.2">
      <c r="B158" s="13" t="s">
        <v>103</v>
      </c>
      <c r="C158" s="10"/>
      <c r="D158" s="10"/>
      <c r="E158" s="10"/>
      <c r="F158" s="14"/>
    </row>
    <row r="159" spans="2:6" s="23" customFormat="1" x14ac:dyDescent="0.2">
      <c r="B159" s="13" t="s">
        <v>104</v>
      </c>
      <c r="C159" s="10"/>
      <c r="D159" s="10"/>
      <c r="E159" s="10"/>
      <c r="F159" s="14"/>
    </row>
    <row r="160" spans="2:6" s="23" customFormat="1" ht="13.5" thickBot="1" x14ac:dyDescent="0.25">
      <c r="B160" s="15" t="s">
        <v>105</v>
      </c>
      <c r="C160" s="16"/>
      <c r="D160" s="16"/>
      <c r="E160" s="16"/>
      <c r="F160" s="17"/>
    </row>
    <row r="161" spans="2:11" s="23" customFormat="1" ht="13.5" thickTop="1" x14ac:dyDescent="0.2">
      <c r="B161" s="4" t="s">
        <v>106</v>
      </c>
      <c r="C161" s="11"/>
      <c r="D161" s="11"/>
      <c r="E161" s="11"/>
      <c r="F161" s="12"/>
    </row>
    <row r="162" spans="2:11" s="23" customFormat="1" x14ac:dyDescent="0.2">
      <c r="B162" s="13" t="s">
        <v>107</v>
      </c>
      <c r="C162" s="10"/>
      <c r="D162" s="10"/>
      <c r="E162" s="10"/>
      <c r="F162" s="14"/>
    </row>
    <row r="163" spans="2:11" s="23" customFormat="1" x14ac:dyDescent="0.2">
      <c r="B163" s="13" t="s">
        <v>108</v>
      </c>
      <c r="C163" s="10"/>
      <c r="D163" s="10"/>
      <c r="E163" s="10"/>
      <c r="F163" s="14"/>
    </row>
    <row r="164" spans="2:11" s="23" customFormat="1" ht="13.5" thickBot="1" x14ac:dyDescent="0.25">
      <c r="B164" s="15" t="s">
        <v>109</v>
      </c>
      <c r="C164" s="16"/>
      <c r="D164" s="16"/>
      <c r="E164" s="16"/>
      <c r="F164" s="17"/>
    </row>
    <row r="165" spans="2:11" s="23" customFormat="1" ht="13.5" thickTop="1" x14ac:dyDescent="0.2">
      <c r="B165" s="10"/>
      <c r="C165" s="10"/>
      <c r="D165" s="10"/>
      <c r="E165" s="10"/>
      <c r="F165" s="10"/>
    </row>
    <row r="166" spans="2:11" s="23" customFormat="1" x14ac:dyDescent="0.2">
      <c r="B166" s="18" t="s">
        <v>110</v>
      </c>
      <c r="C166" s="10"/>
      <c r="D166" s="10"/>
      <c r="E166" s="10"/>
      <c r="F166" s="10"/>
    </row>
    <row r="167" spans="2:11" s="23" customFormat="1" x14ac:dyDescent="0.2">
      <c r="B167" s="10"/>
      <c r="C167" s="10"/>
      <c r="D167" s="10"/>
      <c r="E167" s="10"/>
      <c r="F167" s="10"/>
    </row>
    <row r="168" spans="2:11" s="23" customFormat="1" ht="18" x14ac:dyDescent="0.25">
      <c r="B168" s="145" t="s">
        <v>304</v>
      </c>
      <c r="C168" s="10"/>
      <c r="D168" s="10"/>
      <c r="E168" s="10"/>
      <c r="F168" s="10"/>
    </row>
    <row r="169" spans="2:11" s="23" customFormat="1" ht="13.5" thickBot="1" x14ac:dyDescent="0.25">
      <c r="B169" s="10"/>
      <c r="C169" s="10"/>
      <c r="D169" s="10"/>
      <c r="E169" s="10"/>
      <c r="F169" s="10"/>
    </row>
    <row r="170" spans="2:11" s="23" customFormat="1" x14ac:dyDescent="0.2">
      <c r="B170" s="96" t="s">
        <v>160</v>
      </c>
      <c r="C170" s="97" t="s">
        <v>113</v>
      </c>
      <c r="D170" s="97" t="s">
        <v>114</v>
      </c>
      <c r="E170" s="97" t="s">
        <v>159</v>
      </c>
      <c r="F170" s="98" t="s">
        <v>160</v>
      </c>
      <c r="G170" s="97" t="s">
        <v>113</v>
      </c>
      <c r="H170" s="97" t="s">
        <v>114</v>
      </c>
      <c r="I170" s="99" t="s">
        <v>159</v>
      </c>
    </row>
    <row r="171" spans="2:11" s="23" customFormat="1" ht="25.5" x14ac:dyDescent="0.2">
      <c r="B171" s="131" t="s">
        <v>161</v>
      </c>
      <c r="C171" s="132">
        <v>7774</v>
      </c>
      <c r="D171" s="132">
        <v>7097</v>
      </c>
      <c r="E171" s="132">
        <v>14871</v>
      </c>
      <c r="F171" s="133" t="s">
        <v>162</v>
      </c>
      <c r="G171" s="132">
        <v>7096</v>
      </c>
      <c r="H171" s="132">
        <v>6679</v>
      </c>
      <c r="I171" s="134">
        <v>13775</v>
      </c>
      <c r="K171" s="100"/>
    </row>
    <row r="172" spans="2:11" s="23" customFormat="1" x14ac:dyDescent="0.2">
      <c r="B172" s="131" t="s">
        <v>163</v>
      </c>
      <c r="C172" s="132">
        <v>7617</v>
      </c>
      <c r="D172" s="132">
        <v>7207</v>
      </c>
      <c r="E172" s="132">
        <v>14824</v>
      </c>
      <c r="F172" s="133" t="s">
        <v>164</v>
      </c>
      <c r="G172" s="132">
        <v>8290</v>
      </c>
      <c r="H172" s="132">
        <v>7749</v>
      </c>
      <c r="I172" s="134">
        <v>16039</v>
      </c>
    </row>
    <row r="173" spans="2:11" s="23" customFormat="1" x14ac:dyDescent="0.2">
      <c r="B173" s="131" t="s">
        <v>165</v>
      </c>
      <c r="C173" s="132">
        <v>8797</v>
      </c>
      <c r="D173" s="132">
        <v>8513</v>
      </c>
      <c r="E173" s="132">
        <v>17310</v>
      </c>
      <c r="F173" s="133" t="s">
        <v>166</v>
      </c>
      <c r="G173" s="132">
        <v>9807</v>
      </c>
      <c r="H173" s="132">
        <v>9235</v>
      </c>
      <c r="I173" s="134">
        <v>19042</v>
      </c>
      <c r="J173" s="100"/>
    </row>
    <row r="174" spans="2:11" s="23" customFormat="1" x14ac:dyDescent="0.2">
      <c r="B174" s="131" t="s">
        <v>167</v>
      </c>
      <c r="C174" s="132">
        <v>10231</v>
      </c>
      <c r="D174" s="132">
        <v>9705</v>
      </c>
      <c r="E174" s="132">
        <v>19936</v>
      </c>
      <c r="F174" s="133" t="s">
        <v>168</v>
      </c>
      <c r="G174" s="132">
        <v>10240</v>
      </c>
      <c r="H174" s="132">
        <v>9656</v>
      </c>
      <c r="I174" s="134">
        <v>19896</v>
      </c>
    </row>
    <row r="175" spans="2:11" s="23" customFormat="1" x14ac:dyDescent="0.2">
      <c r="B175" s="131" t="s">
        <v>169</v>
      </c>
      <c r="C175" s="132">
        <v>10725</v>
      </c>
      <c r="D175" s="132">
        <v>10184</v>
      </c>
      <c r="E175" s="132">
        <v>20909</v>
      </c>
      <c r="F175" s="133" t="s">
        <v>170</v>
      </c>
      <c r="G175" s="132">
        <v>11234</v>
      </c>
      <c r="H175" s="132">
        <v>10630</v>
      </c>
      <c r="I175" s="134">
        <v>21864</v>
      </c>
      <c r="J175" s="100"/>
    </row>
    <row r="176" spans="2:11" s="23" customFormat="1" x14ac:dyDescent="0.2">
      <c r="B176" s="131" t="s">
        <v>171</v>
      </c>
      <c r="C176" s="132">
        <v>10869</v>
      </c>
      <c r="D176" s="132">
        <v>10091</v>
      </c>
      <c r="E176" s="132">
        <v>20960</v>
      </c>
      <c r="F176" s="133" t="s">
        <v>172</v>
      </c>
      <c r="G176" s="132">
        <v>11302</v>
      </c>
      <c r="H176" s="132">
        <v>10585</v>
      </c>
      <c r="I176" s="134">
        <v>21887</v>
      </c>
    </row>
    <row r="177" spans="1:42" s="23" customFormat="1" x14ac:dyDescent="0.2">
      <c r="B177" s="131" t="s">
        <v>173</v>
      </c>
      <c r="C177" s="132">
        <v>10995</v>
      </c>
      <c r="D177" s="132">
        <v>10281</v>
      </c>
      <c r="E177" s="132">
        <v>21276</v>
      </c>
      <c r="F177" s="133" t="s">
        <v>174</v>
      </c>
      <c r="G177" s="132">
        <v>10211</v>
      </c>
      <c r="H177" s="132">
        <v>9832</v>
      </c>
      <c r="I177" s="134">
        <v>20043</v>
      </c>
    </row>
    <row r="178" spans="1:42" s="23" customFormat="1" x14ac:dyDescent="0.2">
      <c r="B178" s="131" t="s">
        <v>175</v>
      </c>
      <c r="C178" s="132">
        <v>10543</v>
      </c>
      <c r="D178" s="132">
        <v>10023</v>
      </c>
      <c r="E178" s="132">
        <v>20566</v>
      </c>
      <c r="F178" s="133" t="s">
        <v>176</v>
      </c>
      <c r="G178" s="132">
        <v>10545</v>
      </c>
      <c r="H178" s="132">
        <v>10062</v>
      </c>
      <c r="I178" s="134">
        <v>20607</v>
      </c>
      <c r="J178" s="100"/>
    </row>
    <row r="179" spans="1:42" s="23" customFormat="1" x14ac:dyDescent="0.2">
      <c r="B179" s="131" t="s">
        <v>177</v>
      </c>
      <c r="C179" s="132">
        <v>10314</v>
      </c>
      <c r="D179" s="132">
        <v>10075</v>
      </c>
      <c r="E179" s="132">
        <v>20389</v>
      </c>
      <c r="F179" s="133" t="s">
        <v>178</v>
      </c>
      <c r="G179" s="132">
        <v>9997</v>
      </c>
      <c r="H179" s="132">
        <v>9746</v>
      </c>
      <c r="I179" s="134">
        <v>19743</v>
      </c>
    </row>
    <row r="180" spans="1:42" s="23" customFormat="1" x14ac:dyDescent="0.2">
      <c r="B180" s="131" t="s">
        <v>179</v>
      </c>
      <c r="C180" s="132">
        <v>9984</v>
      </c>
      <c r="D180" s="132">
        <v>9885</v>
      </c>
      <c r="E180" s="132">
        <v>19869</v>
      </c>
      <c r="F180" s="133" t="s">
        <v>180</v>
      </c>
      <c r="G180" s="132">
        <v>10647</v>
      </c>
      <c r="H180" s="132">
        <v>10009</v>
      </c>
      <c r="I180" s="134">
        <v>20656</v>
      </c>
      <c r="J180" s="100"/>
    </row>
    <row r="181" spans="1:42" s="23" customFormat="1" x14ac:dyDescent="0.2">
      <c r="B181" s="131" t="s">
        <v>181</v>
      </c>
      <c r="C181" s="132">
        <v>9909</v>
      </c>
      <c r="D181" s="132">
        <v>9264</v>
      </c>
      <c r="E181" s="132">
        <v>19173</v>
      </c>
      <c r="F181" s="133" t="s">
        <v>182</v>
      </c>
      <c r="G181" s="132">
        <v>11716</v>
      </c>
      <c r="H181" s="132">
        <v>9244</v>
      </c>
      <c r="I181" s="134">
        <v>20960</v>
      </c>
    </row>
    <row r="182" spans="1:42" s="23" customFormat="1" x14ac:dyDescent="0.2">
      <c r="B182" s="131" t="s">
        <v>183</v>
      </c>
      <c r="C182" s="132">
        <v>13282</v>
      </c>
      <c r="D182" s="132">
        <v>9170</v>
      </c>
      <c r="E182" s="132">
        <v>22452</v>
      </c>
      <c r="F182" s="133" t="s">
        <v>184</v>
      </c>
      <c r="G182" s="132">
        <v>12369</v>
      </c>
      <c r="H182" s="132">
        <v>9843</v>
      </c>
      <c r="I182" s="134">
        <v>22212</v>
      </c>
    </row>
    <row r="183" spans="1:42" s="23" customFormat="1" x14ac:dyDescent="0.2">
      <c r="B183" s="131" t="s">
        <v>185</v>
      </c>
      <c r="C183" s="132">
        <v>11195</v>
      </c>
      <c r="D183" s="132">
        <v>9649</v>
      </c>
      <c r="E183" s="132">
        <v>20844</v>
      </c>
      <c r="F183" s="133" t="s">
        <v>186</v>
      </c>
      <c r="G183" s="132">
        <v>11385</v>
      </c>
      <c r="H183" s="132">
        <v>10537</v>
      </c>
      <c r="I183" s="134">
        <v>21922</v>
      </c>
      <c r="J183" s="100"/>
    </row>
    <row r="184" spans="1:42" s="23" customFormat="1" x14ac:dyDescent="0.2">
      <c r="B184" s="131" t="s">
        <v>187</v>
      </c>
      <c r="C184" s="132">
        <v>12840</v>
      </c>
      <c r="D184" s="132">
        <v>11874</v>
      </c>
      <c r="E184" s="132">
        <v>24714</v>
      </c>
      <c r="F184" s="133" t="s">
        <v>188</v>
      </c>
      <c r="G184" s="132">
        <v>12716</v>
      </c>
      <c r="H184" s="132">
        <v>12152</v>
      </c>
      <c r="I184" s="134">
        <v>24868</v>
      </c>
    </row>
    <row r="185" spans="1:42" s="23" customFormat="1" x14ac:dyDescent="0.2">
      <c r="B185" s="131" t="s">
        <v>189</v>
      </c>
      <c r="C185" s="132">
        <v>12535</v>
      </c>
      <c r="D185" s="132">
        <v>12474</v>
      </c>
      <c r="E185" s="132">
        <v>25009</v>
      </c>
      <c r="F185" s="133" t="s">
        <v>190</v>
      </c>
      <c r="G185" s="132">
        <v>11973</v>
      </c>
      <c r="H185" s="132">
        <v>11867</v>
      </c>
      <c r="I185" s="134">
        <v>23840</v>
      </c>
      <c r="J185" s="100"/>
    </row>
    <row r="186" spans="1:42" s="23" customFormat="1" x14ac:dyDescent="0.2">
      <c r="B186" s="131" t="s">
        <v>191</v>
      </c>
      <c r="C186" s="132">
        <v>11958</v>
      </c>
      <c r="D186" s="132">
        <v>12000</v>
      </c>
      <c r="E186" s="132">
        <v>23958</v>
      </c>
      <c r="F186" s="133" t="s">
        <v>192</v>
      </c>
      <c r="G186" s="132">
        <v>12352</v>
      </c>
      <c r="H186" s="132">
        <v>12752</v>
      </c>
      <c r="I186" s="134">
        <v>25104</v>
      </c>
    </row>
    <row r="187" spans="1:42" s="23" customFormat="1" x14ac:dyDescent="0.2">
      <c r="B187" s="131" t="s">
        <v>193</v>
      </c>
      <c r="C187" s="132">
        <v>12683</v>
      </c>
      <c r="D187" s="132">
        <v>12976</v>
      </c>
      <c r="E187" s="132">
        <v>25659</v>
      </c>
      <c r="F187" s="133" t="s">
        <v>194</v>
      </c>
      <c r="G187" s="132">
        <v>12368</v>
      </c>
      <c r="H187" s="132">
        <v>12967</v>
      </c>
      <c r="I187" s="134">
        <v>25335</v>
      </c>
    </row>
    <row r="188" spans="1:42" s="23" customFormat="1" x14ac:dyDescent="0.2">
      <c r="B188" s="131" t="s">
        <v>195</v>
      </c>
      <c r="C188" s="132">
        <v>12218</v>
      </c>
      <c r="D188" s="132">
        <v>12509</v>
      </c>
      <c r="E188" s="132">
        <v>24727</v>
      </c>
      <c r="F188" s="133" t="s">
        <v>196</v>
      </c>
      <c r="G188" s="132">
        <v>11855</v>
      </c>
      <c r="H188" s="132">
        <v>12371</v>
      </c>
      <c r="I188" s="134">
        <v>24226</v>
      </c>
      <c r="J188" s="100"/>
    </row>
    <row r="189" spans="1:42" s="23" customFormat="1" x14ac:dyDescent="0.2">
      <c r="B189" s="131" t="s">
        <v>197</v>
      </c>
      <c r="C189" s="132">
        <v>11282</v>
      </c>
      <c r="D189" s="132">
        <v>12085</v>
      </c>
      <c r="E189" s="132">
        <v>23367</v>
      </c>
      <c r="F189" s="133" t="s">
        <v>198</v>
      </c>
      <c r="G189" s="132">
        <v>11931</v>
      </c>
      <c r="H189" s="132">
        <v>12841</v>
      </c>
      <c r="I189" s="134">
        <v>24772</v>
      </c>
      <c r="P189" s="1"/>
    </row>
    <row r="190" spans="1:42" s="1" customFormat="1" x14ac:dyDescent="0.2">
      <c r="A190" s="23"/>
      <c r="B190" s="131" t="s">
        <v>199</v>
      </c>
      <c r="C190" s="132">
        <v>12426</v>
      </c>
      <c r="D190" s="132">
        <v>13466</v>
      </c>
      <c r="E190" s="132">
        <v>25892</v>
      </c>
      <c r="F190" s="133" t="s">
        <v>200</v>
      </c>
      <c r="G190" s="132">
        <v>12577</v>
      </c>
      <c r="H190" s="132">
        <v>13527</v>
      </c>
      <c r="I190" s="134">
        <v>26104</v>
      </c>
      <c r="J190" s="100"/>
      <c r="K190" s="23"/>
      <c r="L190" s="23"/>
      <c r="M190" s="23"/>
      <c r="N190" s="23"/>
      <c r="O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spans="1:42" s="1" customFormat="1" x14ac:dyDescent="0.2">
      <c r="A191" s="23"/>
      <c r="B191" s="131" t="s">
        <v>201</v>
      </c>
      <c r="C191" s="132">
        <v>13164</v>
      </c>
      <c r="D191" s="132">
        <v>14351</v>
      </c>
      <c r="E191" s="132">
        <v>27515</v>
      </c>
      <c r="F191" s="133" t="s">
        <v>202</v>
      </c>
      <c r="G191" s="132">
        <v>13804</v>
      </c>
      <c r="H191" s="132">
        <v>14803</v>
      </c>
      <c r="I191" s="134">
        <v>28607</v>
      </c>
      <c r="M191" s="23"/>
      <c r="N191" s="23"/>
      <c r="O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spans="1:42" s="1" customFormat="1" x14ac:dyDescent="0.2">
      <c r="A192" s="23"/>
      <c r="B192" s="131" t="s">
        <v>203</v>
      </c>
      <c r="C192" s="132">
        <v>13948</v>
      </c>
      <c r="D192" s="132">
        <v>14600</v>
      </c>
      <c r="E192" s="132">
        <v>28548</v>
      </c>
      <c r="F192" s="133" t="s">
        <v>204</v>
      </c>
      <c r="G192" s="132">
        <v>14010</v>
      </c>
      <c r="H192" s="132">
        <v>14946</v>
      </c>
      <c r="I192" s="134">
        <v>28956</v>
      </c>
      <c r="M192" s="23"/>
      <c r="N192" s="23"/>
      <c r="O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spans="1:42" s="1" customFormat="1" x14ac:dyDescent="0.2">
      <c r="A193" s="23"/>
      <c r="B193" s="131" t="s">
        <v>205</v>
      </c>
      <c r="C193" s="132">
        <v>14359</v>
      </c>
      <c r="D193" s="132">
        <v>14731</v>
      </c>
      <c r="E193" s="132">
        <v>29090</v>
      </c>
      <c r="F193" s="133" t="s">
        <v>206</v>
      </c>
      <c r="G193" s="132">
        <v>13256</v>
      </c>
      <c r="H193" s="132">
        <v>13905</v>
      </c>
      <c r="I193" s="134">
        <v>27161</v>
      </c>
      <c r="J193" s="102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spans="1:42" s="1" customFormat="1" x14ac:dyDescent="0.2">
      <c r="A194" s="23"/>
      <c r="B194" s="131" t="s">
        <v>207</v>
      </c>
      <c r="C194" s="132">
        <v>13475</v>
      </c>
      <c r="D194" s="132">
        <v>14202</v>
      </c>
      <c r="E194" s="132">
        <v>27677</v>
      </c>
      <c r="F194" s="133" t="s">
        <v>208</v>
      </c>
      <c r="G194" s="132">
        <v>12995</v>
      </c>
      <c r="H194" s="132">
        <v>13992</v>
      </c>
      <c r="I194" s="134">
        <v>26987</v>
      </c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spans="1:42" s="1" customFormat="1" x14ac:dyDescent="0.2">
      <c r="A195" s="23"/>
      <c r="B195" s="131" t="s">
        <v>209</v>
      </c>
      <c r="C195" s="132">
        <v>12217</v>
      </c>
      <c r="D195" s="132">
        <v>13312</v>
      </c>
      <c r="E195" s="132">
        <v>25529</v>
      </c>
      <c r="F195" s="133" t="s">
        <v>210</v>
      </c>
      <c r="G195" s="132">
        <v>11926</v>
      </c>
      <c r="H195" s="132">
        <v>13202</v>
      </c>
      <c r="I195" s="134">
        <v>25128</v>
      </c>
      <c r="J195" s="102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spans="1:42" s="1" customFormat="1" x14ac:dyDescent="0.2">
      <c r="A196" s="23"/>
      <c r="B196" s="131" t="s">
        <v>211</v>
      </c>
      <c r="C196" s="132">
        <v>11395</v>
      </c>
      <c r="D196" s="132">
        <v>12545</v>
      </c>
      <c r="E196" s="132">
        <v>23940</v>
      </c>
      <c r="F196" s="133" t="s">
        <v>212</v>
      </c>
      <c r="G196" s="132">
        <v>11515</v>
      </c>
      <c r="H196" s="132">
        <v>13024</v>
      </c>
      <c r="I196" s="134">
        <v>24539</v>
      </c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spans="1:42" s="1" customFormat="1" x14ac:dyDescent="0.2">
      <c r="A197" s="23"/>
      <c r="B197" s="131" t="s">
        <v>213</v>
      </c>
      <c r="C197" s="132">
        <v>11703</v>
      </c>
      <c r="D197" s="132">
        <v>13245</v>
      </c>
      <c r="E197" s="132">
        <v>24948</v>
      </c>
      <c r="F197" s="133" t="s">
        <v>214</v>
      </c>
      <c r="G197" s="132">
        <v>11302</v>
      </c>
      <c r="H197" s="132">
        <v>12822</v>
      </c>
      <c r="I197" s="134">
        <v>24124</v>
      </c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spans="1:42" s="1" customFormat="1" x14ac:dyDescent="0.2">
      <c r="A198" s="23"/>
      <c r="B198" s="131" t="s">
        <v>215</v>
      </c>
      <c r="C198" s="132">
        <v>10671</v>
      </c>
      <c r="D198" s="132">
        <v>12302</v>
      </c>
      <c r="E198" s="132">
        <v>22973</v>
      </c>
      <c r="F198" s="133" t="s">
        <v>216</v>
      </c>
      <c r="G198" s="132">
        <v>10742</v>
      </c>
      <c r="H198" s="132">
        <v>12420</v>
      </c>
      <c r="I198" s="134">
        <v>23162</v>
      </c>
      <c r="J198" s="102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spans="1:42" s="1" customFormat="1" x14ac:dyDescent="0.2">
      <c r="A199" s="23"/>
      <c r="B199" s="131" t="s">
        <v>217</v>
      </c>
      <c r="C199" s="132">
        <v>10120</v>
      </c>
      <c r="D199" s="132">
        <v>11591</v>
      </c>
      <c r="E199" s="132">
        <v>21711</v>
      </c>
      <c r="F199" s="133" t="s">
        <v>218</v>
      </c>
      <c r="G199" s="132">
        <v>9646</v>
      </c>
      <c r="H199" s="132">
        <v>11345</v>
      </c>
      <c r="I199" s="134">
        <v>20991</v>
      </c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spans="1:42" s="1" customFormat="1" x14ac:dyDescent="0.2">
      <c r="A200" s="23"/>
      <c r="B200" s="131" t="s">
        <v>219</v>
      </c>
      <c r="C200" s="132">
        <v>9510</v>
      </c>
      <c r="D200" s="132">
        <v>11531</v>
      </c>
      <c r="E200" s="132">
        <v>21041</v>
      </c>
      <c r="F200" s="133" t="s">
        <v>220</v>
      </c>
      <c r="G200" s="132">
        <v>9290</v>
      </c>
      <c r="H200" s="132">
        <v>10870</v>
      </c>
      <c r="I200" s="134">
        <v>20160</v>
      </c>
      <c r="J200" s="102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spans="1:42" s="1" customFormat="1" x14ac:dyDescent="0.2">
      <c r="A201" s="23"/>
      <c r="B201" s="131" t="s">
        <v>221</v>
      </c>
      <c r="C201" s="132">
        <v>8424</v>
      </c>
      <c r="D201" s="132">
        <v>10376</v>
      </c>
      <c r="E201" s="132">
        <v>18800</v>
      </c>
      <c r="F201" s="133" t="s">
        <v>222</v>
      </c>
      <c r="G201" s="132">
        <v>8222</v>
      </c>
      <c r="H201" s="132">
        <v>9800</v>
      </c>
      <c r="I201" s="134">
        <v>18022</v>
      </c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spans="1:42" s="1" customFormat="1" x14ac:dyDescent="0.2">
      <c r="A202" s="23"/>
      <c r="B202" s="131" t="s">
        <v>223</v>
      </c>
      <c r="C202" s="132">
        <v>7668</v>
      </c>
      <c r="D202" s="132">
        <v>9381</v>
      </c>
      <c r="E202" s="132">
        <v>17049</v>
      </c>
      <c r="F202" s="133" t="s">
        <v>224</v>
      </c>
      <c r="G202" s="132">
        <v>7420</v>
      </c>
      <c r="H202" s="132">
        <v>9174</v>
      </c>
      <c r="I202" s="134">
        <v>16594</v>
      </c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spans="1:42" s="1" customFormat="1" x14ac:dyDescent="0.2">
      <c r="A203" s="23"/>
      <c r="B203" s="131" t="s">
        <v>225</v>
      </c>
      <c r="C203" s="132">
        <v>6576</v>
      </c>
      <c r="D203" s="132">
        <v>8564</v>
      </c>
      <c r="E203" s="132">
        <v>15140</v>
      </c>
      <c r="F203" s="133" t="s">
        <v>226</v>
      </c>
      <c r="G203" s="132">
        <v>6166</v>
      </c>
      <c r="H203" s="132">
        <v>7827</v>
      </c>
      <c r="I203" s="134">
        <v>13993</v>
      </c>
      <c r="J203" s="102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spans="1:42" s="1" customFormat="1" x14ac:dyDescent="0.2">
      <c r="A204" s="23"/>
      <c r="B204" s="131" t="s">
        <v>227</v>
      </c>
      <c r="C204" s="132">
        <v>5716</v>
      </c>
      <c r="D204" s="132">
        <v>7369</v>
      </c>
      <c r="E204" s="132">
        <v>13085</v>
      </c>
      <c r="F204" s="133" t="s">
        <v>228</v>
      </c>
      <c r="G204" s="132">
        <v>5179</v>
      </c>
      <c r="H204" s="132">
        <v>6707</v>
      </c>
      <c r="I204" s="134">
        <v>11886</v>
      </c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spans="1:42" s="1" customFormat="1" ht="14.25" x14ac:dyDescent="0.2">
      <c r="A205" s="23"/>
      <c r="B205" s="131" t="s">
        <v>229</v>
      </c>
      <c r="C205" s="132">
        <v>4726</v>
      </c>
      <c r="D205" s="132">
        <v>6141</v>
      </c>
      <c r="E205" s="132">
        <v>10867</v>
      </c>
      <c r="F205" s="133" t="s">
        <v>230</v>
      </c>
      <c r="G205" s="132">
        <v>4683</v>
      </c>
      <c r="H205" s="132">
        <v>6347</v>
      </c>
      <c r="I205" s="134">
        <v>11030</v>
      </c>
      <c r="J205" s="102"/>
      <c r="P205" s="19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spans="1:42" ht="14.25" x14ac:dyDescent="0.2">
      <c r="A206" s="22"/>
      <c r="B206" s="131" t="s">
        <v>231</v>
      </c>
      <c r="C206" s="132">
        <v>4245</v>
      </c>
      <c r="D206" s="132">
        <v>5769</v>
      </c>
      <c r="E206" s="132">
        <v>10014</v>
      </c>
      <c r="F206" s="133" t="s">
        <v>232</v>
      </c>
      <c r="G206" s="132">
        <v>4020</v>
      </c>
      <c r="H206" s="132">
        <v>5514</v>
      </c>
      <c r="I206" s="134">
        <v>9534</v>
      </c>
      <c r="J206" s="1"/>
      <c r="K206" s="1"/>
      <c r="L206" s="1"/>
      <c r="M206" s="1"/>
      <c r="N206" s="1"/>
      <c r="O206" s="1"/>
      <c r="P206" s="19"/>
    </row>
    <row r="207" spans="1:42" ht="14.25" x14ac:dyDescent="0.2">
      <c r="A207" s="22"/>
      <c r="B207" s="131" t="s">
        <v>233</v>
      </c>
      <c r="C207" s="132">
        <v>3756</v>
      </c>
      <c r="D207" s="132">
        <v>5101</v>
      </c>
      <c r="E207" s="132">
        <v>8857</v>
      </c>
      <c r="F207" s="133" t="s">
        <v>234</v>
      </c>
      <c r="G207" s="132">
        <v>3448</v>
      </c>
      <c r="H207" s="132">
        <v>4680</v>
      </c>
      <c r="I207" s="134">
        <v>8128</v>
      </c>
      <c r="J207" s="19"/>
      <c r="K207" s="19"/>
      <c r="L207" s="19"/>
      <c r="M207" s="1"/>
      <c r="N207" s="1"/>
      <c r="O207" s="1"/>
      <c r="P207" s="19"/>
    </row>
    <row r="208" spans="1:42" s="24" customFormat="1" ht="14.25" x14ac:dyDescent="0.2">
      <c r="A208" s="22"/>
      <c r="B208" s="131" t="s">
        <v>235</v>
      </c>
      <c r="C208" s="132">
        <v>3136</v>
      </c>
      <c r="D208" s="132">
        <v>4516</v>
      </c>
      <c r="E208" s="132">
        <v>7652</v>
      </c>
      <c r="F208" s="133" t="s">
        <v>236</v>
      </c>
      <c r="G208" s="132">
        <v>2767</v>
      </c>
      <c r="H208" s="132">
        <v>3968</v>
      </c>
      <c r="I208" s="134">
        <v>6735</v>
      </c>
      <c r="J208" s="103"/>
      <c r="K208" s="19"/>
      <c r="L208" s="19"/>
      <c r="M208" s="1"/>
      <c r="N208" s="1"/>
      <c r="O208" s="1"/>
      <c r="P208" s="19"/>
    </row>
    <row r="209" spans="1:16" s="24" customFormat="1" ht="14.25" x14ac:dyDescent="0.2">
      <c r="A209" s="22"/>
      <c r="B209" s="131" t="s">
        <v>237</v>
      </c>
      <c r="C209" s="132">
        <v>2481</v>
      </c>
      <c r="D209" s="132">
        <v>3527</v>
      </c>
      <c r="E209" s="132">
        <v>6008</v>
      </c>
      <c r="F209" s="133" t="s">
        <v>238</v>
      </c>
      <c r="G209" s="132">
        <v>2403</v>
      </c>
      <c r="H209" s="132">
        <v>3182</v>
      </c>
      <c r="I209" s="134">
        <v>5585</v>
      </c>
      <c r="J209" s="19"/>
      <c r="K209" s="19"/>
      <c r="L209" s="19"/>
      <c r="M209" s="19"/>
      <c r="N209" s="19"/>
      <c r="O209" s="19"/>
      <c r="P209" s="19"/>
    </row>
    <row r="210" spans="1:16" s="24" customFormat="1" ht="14.25" x14ac:dyDescent="0.2">
      <c r="A210" s="22"/>
      <c r="B210" s="131" t="s">
        <v>239</v>
      </c>
      <c r="C210" s="132">
        <v>1987</v>
      </c>
      <c r="D210" s="132">
        <v>2846</v>
      </c>
      <c r="E210" s="132">
        <v>4833</v>
      </c>
      <c r="F210" s="133" t="s">
        <v>240</v>
      </c>
      <c r="G210" s="132">
        <v>1880</v>
      </c>
      <c r="H210" s="132">
        <v>2655</v>
      </c>
      <c r="I210" s="134">
        <v>4535</v>
      </c>
      <c r="J210" s="103"/>
      <c r="K210" s="19"/>
      <c r="L210" s="19"/>
      <c r="M210" s="19"/>
      <c r="N210" s="19"/>
      <c r="O210" s="19"/>
      <c r="P210" s="19"/>
    </row>
    <row r="211" spans="1:16" s="24" customFormat="1" ht="14.25" x14ac:dyDescent="0.2">
      <c r="A211" s="22"/>
      <c r="B211" s="131" t="s">
        <v>241</v>
      </c>
      <c r="C211" s="132">
        <v>1757</v>
      </c>
      <c r="D211" s="132">
        <v>2547</v>
      </c>
      <c r="E211" s="132">
        <v>4304</v>
      </c>
      <c r="F211" s="133" t="s">
        <v>242</v>
      </c>
      <c r="G211" s="132">
        <v>1613</v>
      </c>
      <c r="H211" s="132">
        <v>2307</v>
      </c>
      <c r="I211" s="134">
        <v>3920</v>
      </c>
      <c r="J211" s="19"/>
      <c r="K211" s="19"/>
      <c r="L211" s="19"/>
      <c r="M211" s="19"/>
      <c r="N211" s="19"/>
      <c r="O211" s="19"/>
      <c r="P211" s="19"/>
    </row>
    <row r="212" spans="1:16" s="24" customFormat="1" ht="14.25" x14ac:dyDescent="0.2">
      <c r="A212" s="22"/>
      <c r="B212" s="131" t="s">
        <v>243</v>
      </c>
      <c r="C212" s="132">
        <v>1499</v>
      </c>
      <c r="D212" s="132">
        <v>2298</v>
      </c>
      <c r="E212" s="132">
        <v>3797</v>
      </c>
      <c r="F212" s="133" t="s">
        <v>244</v>
      </c>
      <c r="G212" s="135">
        <v>1184</v>
      </c>
      <c r="H212" s="132">
        <v>1841</v>
      </c>
      <c r="I212" s="134">
        <v>3025</v>
      </c>
      <c r="J212" s="19"/>
      <c r="K212" s="19"/>
      <c r="L212" s="19"/>
      <c r="M212" s="19"/>
      <c r="N212" s="19"/>
      <c r="O212" s="19"/>
      <c r="P212" s="19"/>
    </row>
    <row r="213" spans="1:16" s="24" customFormat="1" ht="14.25" x14ac:dyDescent="0.2">
      <c r="A213" s="22"/>
      <c r="B213" s="131" t="s">
        <v>245</v>
      </c>
      <c r="C213" s="132">
        <v>1237</v>
      </c>
      <c r="D213" s="132">
        <v>1846</v>
      </c>
      <c r="E213" s="132">
        <v>3083</v>
      </c>
      <c r="F213" s="133" t="s">
        <v>246</v>
      </c>
      <c r="G213" s="135">
        <v>1112</v>
      </c>
      <c r="H213" s="132">
        <v>1650</v>
      </c>
      <c r="I213" s="134">
        <v>2762</v>
      </c>
      <c r="J213" s="103"/>
      <c r="K213" s="19"/>
      <c r="L213" s="19"/>
      <c r="M213" s="19"/>
      <c r="N213" s="19"/>
      <c r="O213" s="19"/>
      <c r="P213" s="19"/>
    </row>
    <row r="214" spans="1:16" s="24" customFormat="1" ht="14.25" x14ac:dyDescent="0.2">
      <c r="A214" s="22"/>
      <c r="B214" s="131" t="s">
        <v>247</v>
      </c>
      <c r="C214" s="132">
        <v>1006</v>
      </c>
      <c r="D214" s="132">
        <v>1472</v>
      </c>
      <c r="E214" s="132">
        <v>2478</v>
      </c>
      <c r="F214" s="133" t="s">
        <v>248</v>
      </c>
      <c r="G214" s="135">
        <v>878</v>
      </c>
      <c r="H214" s="135">
        <v>1368</v>
      </c>
      <c r="I214" s="134">
        <v>2246</v>
      </c>
      <c r="J214" s="19"/>
      <c r="K214" s="19"/>
      <c r="L214" s="19"/>
      <c r="M214" s="19"/>
      <c r="N214" s="19"/>
      <c r="O214" s="19"/>
      <c r="P214" s="19"/>
    </row>
    <row r="215" spans="1:16" s="24" customFormat="1" ht="14.25" x14ac:dyDescent="0.2">
      <c r="A215" s="22"/>
      <c r="B215" s="131" t="s">
        <v>249</v>
      </c>
      <c r="C215" s="132">
        <v>708</v>
      </c>
      <c r="D215" s="132">
        <v>1166</v>
      </c>
      <c r="E215" s="132">
        <v>1874</v>
      </c>
      <c r="F215" s="133" t="s">
        <v>250</v>
      </c>
      <c r="G215" s="135">
        <v>616</v>
      </c>
      <c r="H215" s="135">
        <v>980</v>
      </c>
      <c r="I215" s="136">
        <v>1596</v>
      </c>
      <c r="J215" s="19"/>
      <c r="K215" s="19"/>
      <c r="L215" s="19"/>
      <c r="M215" s="19"/>
      <c r="N215" s="19"/>
      <c r="O215" s="19"/>
      <c r="P215" s="19"/>
    </row>
    <row r="216" spans="1:16" s="24" customFormat="1" ht="14.25" x14ac:dyDescent="0.2">
      <c r="A216" s="22"/>
      <c r="B216" s="131" t="s">
        <v>251</v>
      </c>
      <c r="C216" s="132">
        <v>548</v>
      </c>
      <c r="D216" s="132">
        <v>855</v>
      </c>
      <c r="E216" s="132">
        <v>1403</v>
      </c>
      <c r="F216" s="133" t="s">
        <v>252</v>
      </c>
      <c r="G216" s="135">
        <v>482</v>
      </c>
      <c r="H216" s="135">
        <v>727</v>
      </c>
      <c r="I216" s="136">
        <v>1209</v>
      </c>
      <c r="J216" s="19"/>
      <c r="K216" s="19"/>
      <c r="L216" s="19"/>
      <c r="M216" s="19"/>
      <c r="N216" s="19"/>
      <c r="O216" s="19"/>
      <c r="P216" s="19"/>
    </row>
    <row r="217" spans="1:16" s="24" customFormat="1" ht="14.25" x14ac:dyDescent="0.2">
      <c r="A217" s="22"/>
      <c r="B217" s="131" t="s">
        <v>253</v>
      </c>
      <c r="C217" s="132">
        <v>347</v>
      </c>
      <c r="D217" s="132">
        <v>578</v>
      </c>
      <c r="E217" s="132">
        <v>925</v>
      </c>
      <c r="F217" s="133" t="s">
        <v>254</v>
      </c>
      <c r="G217" s="135">
        <v>331</v>
      </c>
      <c r="H217" s="135">
        <v>472</v>
      </c>
      <c r="I217" s="136">
        <v>803</v>
      </c>
      <c r="J217" s="19"/>
      <c r="K217" s="19"/>
      <c r="L217" s="19"/>
      <c r="M217" s="19"/>
      <c r="N217" s="19"/>
      <c r="O217" s="19"/>
      <c r="P217" s="19"/>
    </row>
    <row r="218" spans="1:16" s="24" customFormat="1" ht="14.25" x14ac:dyDescent="0.2">
      <c r="A218" s="22"/>
      <c r="B218" s="131" t="s">
        <v>255</v>
      </c>
      <c r="C218" s="132">
        <v>273</v>
      </c>
      <c r="D218" s="132">
        <v>415</v>
      </c>
      <c r="E218" s="132">
        <v>688</v>
      </c>
      <c r="F218" s="133" t="s">
        <v>256</v>
      </c>
      <c r="G218" s="135">
        <v>236</v>
      </c>
      <c r="H218" s="135">
        <v>315</v>
      </c>
      <c r="I218" s="136">
        <v>551</v>
      </c>
      <c r="J218" s="19"/>
      <c r="K218" s="19"/>
      <c r="L218" s="19"/>
      <c r="M218" s="19"/>
      <c r="N218" s="19"/>
      <c r="O218" s="19"/>
      <c r="P218" s="19"/>
    </row>
    <row r="219" spans="1:16" s="24" customFormat="1" ht="14.25" x14ac:dyDescent="0.2">
      <c r="A219" s="22"/>
      <c r="B219" s="131" t="s">
        <v>257</v>
      </c>
      <c r="C219" s="132">
        <v>224</v>
      </c>
      <c r="D219" s="132">
        <v>250</v>
      </c>
      <c r="E219" s="132">
        <v>474</v>
      </c>
      <c r="F219" s="133" t="s">
        <v>258</v>
      </c>
      <c r="G219" s="135">
        <v>156</v>
      </c>
      <c r="H219" s="135">
        <v>188</v>
      </c>
      <c r="I219" s="136">
        <v>344</v>
      </c>
      <c r="J219" s="19"/>
      <c r="K219" s="19"/>
      <c r="L219" s="19"/>
      <c r="M219" s="19"/>
      <c r="N219" s="19"/>
      <c r="O219" s="19"/>
      <c r="P219" s="19"/>
    </row>
    <row r="220" spans="1:16" s="24" customFormat="1" ht="14.25" x14ac:dyDescent="0.2">
      <c r="A220" s="22"/>
      <c r="B220" s="131" t="s">
        <v>259</v>
      </c>
      <c r="C220" s="132">
        <v>147</v>
      </c>
      <c r="D220" s="132">
        <v>166</v>
      </c>
      <c r="E220" s="132">
        <v>313</v>
      </c>
      <c r="F220" s="133" t="s">
        <v>260</v>
      </c>
      <c r="G220" s="135">
        <v>124</v>
      </c>
      <c r="H220" s="135">
        <v>106</v>
      </c>
      <c r="I220" s="136">
        <v>230</v>
      </c>
      <c r="J220" s="19"/>
      <c r="K220" s="19"/>
      <c r="L220" s="19"/>
      <c r="M220" s="19"/>
      <c r="N220" s="19"/>
      <c r="O220" s="19"/>
      <c r="P220" s="19"/>
    </row>
    <row r="221" spans="1:16" s="24" customFormat="1" ht="26.25" thickBot="1" x14ac:dyDescent="0.25">
      <c r="A221" s="22"/>
      <c r="B221" s="137" t="s">
        <v>261</v>
      </c>
      <c r="C221" s="132">
        <v>125</v>
      </c>
      <c r="D221" s="132">
        <v>104</v>
      </c>
      <c r="E221" s="132">
        <v>229</v>
      </c>
      <c r="F221" s="139" t="s">
        <v>262</v>
      </c>
      <c r="G221" s="138">
        <v>644</v>
      </c>
      <c r="H221" s="138">
        <v>434</v>
      </c>
      <c r="I221" s="140">
        <v>1078</v>
      </c>
      <c r="J221" s="19"/>
      <c r="K221" s="19"/>
      <c r="L221" s="19"/>
      <c r="M221" s="19"/>
      <c r="N221" s="19"/>
      <c r="O221" s="19"/>
      <c r="P221" s="19"/>
    </row>
    <row r="222" spans="1:16" s="24" customFormat="1" ht="14.25" x14ac:dyDescent="0.2">
      <c r="A222" s="22"/>
      <c r="B222" s="21"/>
      <c r="C222" s="108">
        <f t="shared" ref="C222:D222" si="27">SUM(C171:C221)</f>
        <v>395325</v>
      </c>
      <c r="D222" s="115">
        <f t="shared" si="27"/>
        <v>416225</v>
      </c>
      <c r="E222" s="111">
        <f>SUM(E171:E221)</f>
        <v>811550</v>
      </c>
      <c r="F222" s="19"/>
      <c r="G222" s="108">
        <f t="shared" ref="G222:H222" si="28">SUM(G171:G221)</f>
        <v>392661</v>
      </c>
      <c r="H222" s="115">
        <f t="shared" si="28"/>
        <v>413855</v>
      </c>
      <c r="I222" s="111">
        <f>SUM(I171:I221)</f>
        <v>806516</v>
      </c>
      <c r="J222" s="19"/>
      <c r="K222" s="19"/>
      <c r="L222" s="19"/>
      <c r="M222" s="19"/>
      <c r="N222" s="19"/>
      <c r="O222" s="19"/>
      <c r="P222" s="19"/>
    </row>
    <row r="223" spans="1:16" s="24" customFormat="1" ht="14.25" x14ac:dyDescent="0.2">
      <c r="A223" s="22"/>
      <c r="B223" s="21"/>
      <c r="C223" s="117"/>
      <c r="D223" s="116"/>
      <c r="E223" s="112"/>
      <c r="F223" s="112"/>
      <c r="G223" s="111">
        <f>E222+I222</f>
        <v>1618066</v>
      </c>
      <c r="H223" s="112"/>
      <c r="I223" s="113"/>
      <c r="J223" s="19"/>
      <c r="K223" s="19"/>
      <c r="L223" s="19"/>
      <c r="M223" s="19"/>
      <c r="N223" s="19"/>
      <c r="O223" s="19"/>
      <c r="P223" s="19"/>
    </row>
    <row r="224" spans="1:16" s="24" customFormat="1" ht="14.25" x14ac:dyDescent="0.2">
      <c r="A224" s="22"/>
      <c r="B224" s="21"/>
      <c r="C224" s="117"/>
      <c r="D224" s="116"/>
      <c r="E224" s="116"/>
      <c r="F224" s="115">
        <f>D222+H222</f>
        <v>830080</v>
      </c>
      <c r="G224" s="116"/>
      <c r="H224" s="116"/>
      <c r="I224" s="19"/>
      <c r="J224" s="19"/>
      <c r="K224" s="19"/>
      <c r="L224" s="19"/>
      <c r="M224" s="19"/>
      <c r="N224" s="19"/>
      <c r="O224" s="19"/>
      <c r="P224" s="19"/>
    </row>
    <row r="225" spans="1:16" s="24" customFormat="1" ht="14.25" x14ac:dyDescent="0.2">
      <c r="A225" s="22"/>
      <c r="C225" s="117"/>
      <c r="D225" s="117"/>
      <c r="E225" s="108">
        <f>C222+G222</f>
        <v>787986</v>
      </c>
      <c r="F225" s="117"/>
      <c r="G225" s="117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s="24" customFormat="1" ht="14.25" x14ac:dyDescent="0.2">
      <c r="A226" s="2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s="24" customFormat="1" ht="14.25" x14ac:dyDescent="0.2">
      <c r="A227" s="22"/>
      <c r="B227" s="144" t="s">
        <v>266</v>
      </c>
      <c r="C227" s="14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s="24" customFormat="1" ht="14.25" x14ac:dyDescent="0.2">
      <c r="A228" s="22"/>
      <c r="B228" s="144" t="s">
        <v>267</v>
      </c>
      <c r="C228" s="14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s="24" customFormat="1" ht="14.25" x14ac:dyDescent="0.2">
      <c r="A229" s="22"/>
      <c r="B229" s="144" t="s">
        <v>306</v>
      </c>
      <c r="C229" s="14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s="24" customFormat="1" ht="14.25" x14ac:dyDescent="0.2">
      <c r="A230" s="22"/>
      <c r="B230" s="144" t="s">
        <v>317</v>
      </c>
      <c r="C230" s="14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s="24" customFormat="1" ht="14.25" x14ac:dyDescent="0.2">
      <c r="A231" s="22"/>
      <c r="B231" s="144" t="s">
        <v>309</v>
      </c>
      <c r="C231" s="14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s="24" customFormat="1" ht="14.25" x14ac:dyDescent="0.2">
      <c r="A232" s="22"/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s="119" customFormat="1" ht="20.25" x14ac:dyDescent="0.3">
      <c r="A233" s="118"/>
      <c r="B233" s="146" t="s">
        <v>307</v>
      </c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customFormat="1" ht="20.25" x14ac:dyDescent="0.3">
      <c r="A234" s="19"/>
      <c r="B234" s="1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s="24" customFormat="1" ht="14.25" x14ac:dyDescent="0.2">
      <c r="A235" s="22"/>
      <c r="B235" s="125" t="s">
        <v>276</v>
      </c>
      <c r="C235" s="126" t="s">
        <v>272</v>
      </c>
      <c r="D235" s="126" t="s">
        <v>273</v>
      </c>
      <c r="E235" s="126" t="s">
        <v>159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s="24" customFormat="1" ht="14.25" x14ac:dyDescent="0.2">
      <c r="A236" s="22"/>
      <c r="B236" s="127" t="s">
        <v>277</v>
      </c>
      <c r="C236" s="128">
        <v>1</v>
      </c>
      <c r="D236" s="128">
        <v>2</v>
      </c>
      <c r="E236" s="128" t="s">
        <v>274</v>
      </c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s="24" customFormat="1" ht="14.25" x14ac:dyDescent="0.2">
      <c r="A237" s="22"/>
      <c r="B237" s="121" t="s">
        <v>63</v>
      </c>
      <c r="C237" s="141">
        <v>42</v>
      </c>
      <c r="D237" s="141">
        <v>34</v>
      </c>
      <c r="E237" s="129">
        <f>SUM(C237:D237)</f>
        <v>76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s="24" customFormat="1" ht="14.25" x14ac:dyDescent="0.2">
      <c r="A238" s="22"/>
      <c r="B238" s="121" t="s">
        <v>4</v>
      </c>
      <c r="C238" s="141">
        <v>12</v>
      </c>
      <c r="D238" s="141">
        <v>16</v>
      </c>
      <c r="E238" s="129">
        <f t="shared" ref="E238:E258" si="29">SUM(C238:D238)</f>
        <v>28</v>
      </c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s="24" customFormat="1" ht="14.25" x14ac:dyDescent="0.2">
      <c r="A239" s="22"/>
      <c r="B239" s="121" t="s">
        <v>5</v>
      </c>
      <c r="C239" s="141">
        <v>15</v>
      </c>
      <c r="D239" s="141">
        <v>7</v>
      </c>
      <c r="E239" s="129">
        <f t="shared" si="29"/>
        <v>22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s="24" customFormat="1" ht="14.25" x14ac:dyDescent="0.2">
      <c r="A240" s="22"/>
      <c r="B240" s="121" t="s">
        <v>6</v>
      </c>
      <c r="C240" s="141">
        <v>27</v>
      </c>
      <c r="D240" s="141">
        <v>16</v>
      </c>
      <c r="E240" s="129">
        <f t="shared" si="29"/>
        <v>43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s="24" customFormat="1" ht="14.25" x14ac:dyDescent="0.2">
      <c r="A241" s="22"/>
      <c r="B241" s="121" t="s">
        <v>7</v>
      </c>
      <c r="C241" s="141">
        <v>54</v>
      </c>
      <c r="D241" s="141">
        <v>15</v>
      </c>
      <c r="E241" s="129">
        <f t="shared" si="29"/>
        <v>69</v>
      </c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s="24" customFormat="1" ht="14.25" x14ac:dyDescent="0.2">
      <c r="A242" s="22"/>
      <c r="B242" s="121" t="s">
        <v>8</v>
      </c>
      <c r="C242" s="141">
        <v>66</v>
      </c>
      <c r="D242" s="141">
        <v>17</v>
      </c>
      <c r="E242" s="129">
        <f t="shared" si="29"/>
        <v>83</v>
      </c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s="24" customFormat="1" ht="14.25" x14ac:dyDescent="0.2">
      <c r="A243" s="22"/>
      <c r="B243" s="121" t="s">
        <v>9</v>
      </c>
      <c r="C243" s="141">
        <v>120</v>
      </c>
      <c r="D243" s="141">
        <v>46</v>
      </c>
      <c r="E243" s="129">
        <f t="shared" si="29"/>
        <v>166</v>
      </c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s="24" customFormat="1" ht="14.25" x14ac:dyDescent="0.2">
      <c r="A244" s="22"/>
      <c r="B244" s="121" t="s">
        <v>10</v>
      </c>
      <c r="C244" s="141">
        <v>116</v>
      </c>
      <c r="D244" s="141">
        <v>50</v>
      </c>
      <c r="E244" s="129">
        <f t="shared" si="29"/>
        <v>166</v>
      </c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s="24" customFormat="1" ht="14.25" x14ac:dyDescent="0.2">
      <c r="A245" s="22"/>
      <c r="B245" s="121" t="s">
        <v>11</v>
      </c>
      <c r="C245" s="141">
        <v>154</v>
      </c>
      <c r="D245" s="141">
        <v>85</v>
      </c>
      <c r="E245" s="129">
        <f t="shared" si="29"/>
        <v>239</v>
      </c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s="24" customFormat="1" ht="14.25" x14ac:dyDescent="0.2">
      <c r="A246" s="22"/>
      <c r="B246" s="121" t="s">
        <v>12</v>
      </c>
      <c r="C246" s="141">
        <v>279</v>
      </c>
      <c r="D246" s="141">
        <v>105</v>
      </c>
      <c r="E246" s="129">
        <f t="shared" si="29"/>
        <v>384</v>
      </c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s="24" customFormat="1" ht="14.25" x14ac:dyDescent="0.2">
      <c r="A247" s="22"/>
      <c r="B247" s="121" t="s">
        <v>13</v>
      </c>
      <c r="C247" s="141">
        <v>376</v>
      </c>
      <c r="D247" s="141">
        <v>161</v>
      </c>
      <c r="E247" s="129">
        <f t="shared" si="29"/>
        <v>537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s="24" customFormat="1" ht="14.25" x14ac:dyDescent="0.2">
      <c r="A248" s="22"/>
      <c r="B248" s="121" t="s">
        <v>14</v>
      </c>
      <c r="C248" s="141">
        <v>468</v>
      </c>
      <c r="D248" s="141">
        <v>239</v>
      </c>
      <c r="E248" s="129">
        <f t="shared" si="29"/>
        <v>707</v>
      </c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s="24" customFormat="1" ht="14.25" x14ac:dyDescent="0.2">
      <c r="A249" s="22"/>
      <c r="B249" s="121" t="s">
        <v>15</v>
      </c>
      <c r="C249" s="141">
        <v>506</v>
      </c>
      <c r="D249" s="141">
        <v>308</v>
      </c>
      <c r="E249" s="129">
        <f t="shared" si="29"/>
        <v>814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s="24" customFormat="1" ht="14.25" x14ac:dyDescent="0.2">
      <c r="A250" s="22"/>
      <c r="B250" s="121" t="s">
        <v>16</v>
      </c>
      <c r="C250" s="141">
        <v>591</v>
      </c>
      <c r="D250" s="141">
        <v>372</v>
      </c>
      <c r="E250" s="129">
        <f t="shared" si="29"/>
        <v>963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s="24" customFormat="1" ht="14.25" x14ac:dyDescent="0.2">
      <c r="A251" s="22"/>
      <c r="B251" s="121" t="s">
        <v>17</v>
      </c>
      <c r="C251" s="141">
        <v>566</v>
      </c>
      <c r="D251" s="141">
        <v>435</v>
      </c>
      <c r="E251" s="129">
        <f t="shared" si="29"/>
        <v>1001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24" customFormat="1" ht="14.25" x14ac:dyDescent="0.2">
      <c r="A252" s="22"/>
      <c r="B252" s="121" t="s">
        <v>18</v>
      </c>
      <c r="C252" s="141">
        <v>588</v>
      </c>
      <c r="D252" s="141">
        <v>470</v>
      </c>
      <c r="E252" s="129">
        <f t="shared" si="29"/>
        <v>1058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24" customFormat="1" ht="14.25" x14ac:dyDescent="0.2">
      <c r="A253" s="22"/>
      <c r="B253" s="121" t="s">
        <v>19</v>
      </c>
      <c r="C253" s="141">
        <v>498</v>
      </c>
      <c r="D253" s="141">
        <v>492</v>
      </c>
      <c r="E253" s="129">
        <f t="shared" si="29"/>
        <v>990</v>
      </c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24" customFormat="1" ht="14.25" x14ac:dyDescent="0.2">
      <c r="A254" s="22"/>
      <c r="B254" s="121" t="s">
        <v>20</v>
      </c>
      <c r="C254" s="141">
        <v>494</v>
      </c>
      <c r="D254" s="141">
        <v>562</v>
      </c>
      <c r="E254" s="129">
        <f t="shared" si="29"/>
        <v>1056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24" customFormat="1" ht="14.25" x14ac:dyDescent="0.2">
      <c r="A255" s="22"/>
      <c r="B255" s="121" t="s">
        <v>21</v>
      </c>
      <c r="C255" s="141">
        <v>393</v>
      </c>
      <c r="D255" s="141">
        <v>586</v>
      </c>
      <c r="E255" s="129">
        <f t="shared" si="29"/>
        <v>979</v>
      </c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24" customFormat="1" ht="14.25" x14ac:dyDescent="0.2">
      <c r="A256" s="22"/>
      <c r="B256" s="122" t="s">
        <v>22</v>
      </c>
      <c r="C256" s="141">
        <v>211</v>
      </c>
      <c r="D256" s="141">
        <v>380</v>
      </c>
      <c r="E256" s="129">
        <f t="shared" si="29"/>
        <v>591</v>
      </c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24" customFormat="1" ht="14.25" x14ac:dyDescent="0.2">
      <c r="A257" s="22"/>
      <c r="B257" s="122" t="s">
        <v>23</v>
      </c>
      <c r="C257" s="141">
        <v>50</v>
      </c>
      <c r="D257" s="141">
        <v>164</v>
      </c>
      <c r="E257" s="129">
        <f t="shared" si="29"/>
        <v>214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s="24" customFormat="1" ht="14.25" x14ac:dyDescent="0.2">
      <c r="A258" s="22"/>
      <c r="B258" s="122" t="s">
        <v>3</v>
      </c>
      <c r="C258" s="141">
        <v>13</v>
      </c>
      <c r="D258" s="141">
        <v>44</v>
      </c>
      <c r="E258" s="129">
        <f t="shared" si="29"/>
        <v>57</v>
      </c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s="24" customFormat="1" ht="15" x14ac:dyDescent="0.25">
      <c r="A259" s="22"/>
      <c r="B259" s="123" t="s">
        <v>159</v>
      </c>
      <c r="C259" s="124">
        <f>SUM(C237:C258)</f>
        <v>5639</v>
      </c>
      <c r="D259" s="124">
        <f t="shared" ref="D259:E259" si="30">SUM(D237:D258)</f>
        <v>4604</v>
      </c>
      <c r="E259" s="124">
        <f t="shared" si="30"/>
        <v>10243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s="24" customFormat="1" ht="14.25" x14ac:dyDescent="0.2">
      <c r="A260" s="22"/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s="24" customFormat="1" ht="14.25" x14ac:dyDescent="0.2">
      <c r="A261" s="22"/>
      <c r="B261" s="142" t="s">
        <v>278</v>
      </c>
      <c r="C261" s="14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s="24" customFormat="1" ht="14.25" x14ac:dyDescent="0.2">
      <c r="A262" s="22"/>
      <c r="B262" s="142" t="s">
        <v>305</v>
      </c>
      <c r="C262" s="14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s="24" customFormat="1" ht="14.25" x14ac:dyDescent="0.2">
      <c r="A263" s="22"/>
      <c r="B263" s="142" t="s">
        <v>280</v>
      </c>
      <c r="C263" s="14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s="24" customFormat="1" ht="14.25" x14ac:dyDescent="0.2">
      <c r="A264" s="22"/>
      <c r="B264" s="142" t="s">
        <v>308</v>
      </c>
      <c r="C264" s="14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s="24" customFormat="1" ht="14.25" x14ac:dyDescent="0.2">
      <c r="A265" s="22"/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s="24" customFormat="1" ht="14.25" x14ac:dyDescent="0.2">
      <c r="A266" s="22"/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s="24" customFormat="1" ht="14.25" x14ac:dyDescent="0.2">
      <c r="A267" s="22"/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s="24" customFormat="1" ht="14.25" x14ac:dyDescent="0.2">
      <c r="A268" s="22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s="24" customFormat="1" ht="14.25" x14ac:dyDescent="0.2">
      <c r="A269" s="22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s="24" customFormat="1" ht="14.25" x14ac:dyDescent="0.2">
      <c r="A270" s="22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s="24" customFormat="1" ht="14.25" x14ac:dyDescent="0.2">
      <c r="A271" s="22"/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s="24" customFormat="1" ht="14.25" x14ac:dyDescent="0.2">
      <c r="A272" s="22"/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s="24" customFormat="1" ht="14.25" x14ac:dyDescent="0.2">
      <c r="A273" s="22"/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s="24" customFormat="1" ht="14.25" x14ac:dyDescent="0.2">
      <c r="A274" s="22"/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s="24" customFormat="1" ht="14.25" x14ac:dyDescent="0.2">
      <c r="A275" s="22"/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s="24" customFormat="1" ht="14.25" x14ac:dyDescent="0.2">
      <c r="A276" s="22"/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s="24" customFormat="1" ht="14.25" x14ac:dyDescent="0.2">
      <c r="A277" s="22"/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s="24" customFormat="1" ht="14.25" x14ac:dyDescent="0.2">
      <c r="A278" s="22"/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s="24" customFormat="1" ht="14.25" x14ac:dyDescent="0.2">
      <c r="A279" s="22"/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/>
    </row>
    <row r="280" spans="1:16" s="24" customFormat="1" ht="14.25" x14ac:dyDescent="0.2">
      <c r="B280"/>
      <c r="C280"/>
      <c r="D280"/>
      <c r="E280"/>
      <c r="F280"/>
      <c r="G280"/>
      <c r="H280" s="19"/>
      <c r="I280" s="19"/>
      <c r="J280" s="19"/>
      <c r="K280" s="19"/>
      <c r="L280" s="19"/>
      <c r="M280" s="19"/>
      <c r="N280" s="19"/>
      <c r="O280" s="19"/>
      <c r="P280"/>
    </row>
    <row r="281" spans="1:16" s="24" customFormat="1" ht="14.25" x14ac:dyDescent="0.2">
      <c r="B281"/>
      <c r="C281"/>
      <c r="D281"/>
      <c r="E281"/>
      <c r="F281"/>
      <c r="G281"/>
      <c r="H281"/>
      <c r="I281"/>
      <c r="J281"/>
      <c r="K281"/>
      <c r="L281"/>
      <c r="M281" s="19"/>
      <c r="N281" s="19"/>
      <c r="O281" s="19"/>
      <c r="P281"/>
    </row>
    <row r="282" spans="1:16" s="24" customFormat="1" ht="14.25" x14ac:dyDescent="0.2">
      <c r="B282"/>
      <c r="C282"/>
      <c r="D282"/>
      <c r="E282"/>
      <c r="F282"/>
      <c r="G282"/>
      <c r="H282"/>
      <c r="I282"/>
      <c r="J282"/>
      <c r="K282"/>
      <c r="L282"/>
      <c r="M282" s="19"/>
      <c r="N282" s="19"/>
      <c r="O282" s="19"/>
      <c r="P282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AP221"/>
  <sheetViews>
    <sheetView showGridLines="0" workbookViewId="0">
      <selection activeCell="B108" sqref="B108:I158"/>
    </sheetView>
  </sheetViews>
  <sheetFormatPr defaultRowHeight="12.75" x14ac:dyDescent="0.2"/>
  <cols>
    <col min="1" max="1" width="5" style="24" customWidth="1"/>
    <col min="3" max="3" width="11.28515625" bestFit="1" customWidth="1"/>
    <col min="6" max="6" width="10.85546875" customWidth="1"/>
    <col min="7" max="7" width="11.5703125" customWidth="1"/>
    <col min="8" max="8" width="10.85546875" customWidth="1"/>
    <col min="9" max="9" width="16.85546875" customWidth="1"/>
    <col min="10" max="11" width="10.85546875" customWidth="1"/>
    <col min="12" max="14" width="11.85546875" customWidth="1"/>
    <col min="15" max="15" width="13.28515625" customWidth="1"/>
    <col min="16" max="16" width="11.85546875" customWidth="1"/>
    <col min="17" max="20" width="11.85546875" style="24" customWidth="1"/>
    <col min="21" max="21" width="10.42578125" style="24" customWidth="1"/>
    <col min="22" max="42" width="9.140625" style="24"/>
  </cols>
  <sheetData>
    <row r="1" spans="1:21" s="24" customFormat="1" ht="21.75" customHeight="1" x14ac:dyDescent="0.25">
      <c r="A1" s="22"/>
      <c r="B1" s="25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1" s="24" customFormat="1" ht="14.25" x14ac:dyDescent="0.2">
      <c r="A2" s="22"/>
      <c r="B2" s="20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1" s="24" customFormat="1" ht="14.25" x14ac:dyDescent="0.2">
      <c r="A3" s="22"/>
      <c r="B3" s="20" t="s">
        <v>28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1" s="24" customFormat="1" ht="14.25" x14ac:dyDescent="0.2">
      <c r="A4" s="22"/>
      <c r="B4" s="20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1" s="24" customFormat="1" ht="14.25" x14ac:dyDescent="0.2">
      <c r="A5" s="22"/>
      <c r="B5" s="20" t="s">
        <v>30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1" s="24" customFormat="1" ht="14.25" x14ac:dyDescent="0.2">
      <c r="A6" s="22"/>
      <c r="B6" s="20" t="s">
        <v>31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1" s="24" customFormat="1" ht="14.25" x14ac:dyDescent="0.2">
      <c r="A7" s="22"/>
      <c r="B7" s="20" t="s">
        <v>32</v>
      </c>
      <c r="C7" s="22"/>
      <c r="D7" s="22"/>
      <c r="E7" s="22"/>
      <c r="F7" s="22"/>
      <c r="G7" s="22"/>
      <c r="H7" s="22"/>
      <c r="I7" s="22"/>
      <c r="J7" s="22"/>
      <c r="K7" s="22"/>
      <c r="L7" s="19"/>
      <c r="M7" s="19"/>
      <c r="N7" s="19"/>
      <c r="O7" s="19"/>
      <c r="P7" s="19"/>
      <c r="Q7"/>
      <c r="R7"/>
      <c r="S7"/>
      <c r="T7"/>
      <c r="U7"/>
    </row>
    <row r="8" spans="1:21" s="27" customFormat="1" ht="11.25" x14ac:dyDescent="0.2">
      <c r="B8" s="28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4" customFormat="1" ht="18" x14ac:dyDescent="0.25">
      <c r="A9" s="22"/>
      <c r="B9" s="25" t="s">
        <v>119</v>
      </c>
      <c r="C9" s="22"/>
      <c r="D9" s="22"/>
      <c r="E9" s="22"/>
      <c r="F9" s="22"/>
      <c r="G9" s="22"/>
      <c r="H9" s="22"/>
      <c r="I9" s="22"/>
      <c r="J9" s="22"/>
      <c r="K9" s="22"/>
      <c r="L9" s="43"/>
      <c r="M9" s="43"/>
      <c r="N9" s="43"/>
      <c r="O9" s="42"/>
      <c r="P9" s="42"/>
      <c r="Q9" s="42"/>
      <c r="R9" s="42"/>
      <c r="S9" s="42"/>
      <c r="T9" s="42"/>
      <c r="U9" s="42"/>
    </row>
    <row r="10" spans="1:21" s="24" customFormat="1" ht="14.25" x14ac:dyDescent="0.2">
      <c r="A10" s="22"/>
      <c r="B10" s="20" t="s">
        <v>111</v>
      </c>
      <c r="C10" s="22"/>
      <c r="D10" s="22"/>
      <c r="E10" s="22"/>
      <c r="F10" s="22"/>
      <c r="G10" s="22"/>
      <c r="H10" s="22"/>
      <c r="I10" s="22"/>
      <c r="J10" s="22"/>
      <c r="K10" s="22"/>
      <c r="L10" s="43"/>
      <c r="M10" s="42"/>
      <c r="N10" s="42"/>
      <c r="O10" s="42"/>
      <c r="P10" s="42"/>
      <c r="Q10" s="42"/>
      <c r="R10" s="43"/>
      <c r="S10" s="42"/>
      <c r="T10" s="42"/>
      <c r="U10" s="42"/>
    </row>
    <row r="11" spans="1:21" s="24" customFormat="1" ht="14.25" x14ac:dyDescent="0.2">
      <c r="A11" s="22"/>
      <c r="B11" s="20" t="s">
        <v>33</v>
      </c>
      <c r="C11" s="22"/>
      <c r="D11" s="22"/>
      <c r="E11" s="22"/>
      <c r="F11" s="22"/>
      <c r="G11" s="22"/>
      <c r="H11" s="22"/>
      <c r="I11" s="22"/>
      <c r="J11" s="22"/>
      <c r="K11" s="22"/>
      <c r="L11" s="42"/>
      <c r="M11" s="43"/>
      <c r="N11" s="43"/>
      <c r="O11" s="42"/>
      <c r="P11" s="42"/>
      <c r="Q11" s="42"/>
      <c r="R11" s="42"/>
      <c r="S11" s="42"/>
      <c r="T11" s="42"/>
      <c r="U11" s="42"/>
    </row>
    <row r="12" spans="1:21" s="24" customFormat="1" ht="14.25" x14ac:dyDescent="0.2">
      <c r="A12" s="22"/>
      <c r="B12" s="20" t="s">
        <v>34</v>
      </c>
      <c r="C12" s="22"/>
      <c r="D12" s="22"/>
      <c r="E12" s="22"/>
      <c r="F12" s="22"/>
      <c r="G12" s="22"/>
      <c r="H12" s="22"/>
      <c r="I12" s="22"/>
      <c r="J12" s="22"/>
      <c r="K12" s="22"/>
      <c r="L12" s="42"/>
      <c r="M12" s="43"/>
      <c r="N12" s="43"/>
      <c r="O12" s="42"/>
      <c r="P12" s="42"/>
      <c r="Q12" s="42"/>
      <c r="R12" s="42"/>
      <c r="S12" s="42"/>
      <c r="T12" s="42"/>
      <c r="U12" s="42"/>
    </row>
    <row r="13" spans="1:21" s="24" customFormat="1" ht="14.25" x14ac:dyDescent="0.2">
      <c r="A13" s="22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9"/>
      <c r="P13" s="19"/>
      <c r="Q13"/>
      <c r="R13"/>
      <c r="S13"/>
      <c r="T13"/>
      <c r="U13"/>
    </row>
    <row r="14" spans="1:21" s="24" customFormat="1" ht="14.25" x14ac:dyDescent="0.2">
      <c r="A14" s="22"/>
      <c r="B14" s="20" t="s">
        <v>35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21" s="24" customFormat="1" ht="14.25" x14ac:dyDescent="0.2">
      <c r="A15" s="22"/>
      <c r="B15" s="20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21" s="24" customFormat="1" ht="14.25" x14ac:dyDescent="0.2">
      <c r="A16" s="22"/>
      <c r="B16" s="20" t="s">
        <v>37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42" s="24" customFormat="1" ht="14.25" x14ac:dyDescent="0.2">
      <c r="A17" s="2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42" s="24" customFormat="1" ht="14.25" x14ac:dyDescent="0.2">
      <c r="A18" s="22"/>
      <c r="B18" s="20" t="s">
        <v>38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42" s="24" customFormat="1" ht="14.25" x14ac:dyDescent="0.2">
      <c r="A19" s="22"/>
      <c r="B19" s="20" t="s">
        <v>39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42" s="24" customFormat="1" ht="14.25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42" s="24" customFormat="1" ht="20.25" x14ac:dyDescent="0.3">
      <c r="A21" s="22"/>
      <c r="B21" s="39" t="s">
        <v>124</v>
      </c>
      <c r="C21" s="37"/>
      <c r="D21" s="37"/>
      <c r="E21" s="37"/>
      <c r="F21" s="37"/>
      <c r="G21" s="37"/>
      <c r="H21" s="37"/>
      <c r="I21" s="37"/>
      <c r="J21" s="21"/>
      <c r="K21" s="21"/>
      <c r="L21" s="21"/>
      <c r="M21" s="21"/>
      <c r="N21" s="21"/>
      <c r="O21" s="21"/>
      <c r="P21" s="21"/>
    </row>
    <row r="22" spans="1:42" s="27" customFormat="1" ht="11.25" x14ac:dyDescent="0.2">
      <c r="B22" s="2"/>
      <c r="C22" s="2"/>
      <c r="D22" s="2"/>
      <c r="E22" s="2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42" s="24" customFormat="1" ht="14.25" x14ac:dyDescent="0.2">
      <c r="A23" s="22"/>
      <c r="B23" s="38" t="s">
        <v>120</v>
      </c>
      <c r="C23" s="38"/>
      <c r="D23" s="38"/>
      <c r="E23" s="38"/>
      <c r="F23" s="38"/>
      <c r="G23" s="38"/>
      <c r="H23" s="38"/>
      <c r="I23" s="38"/>
      <c r="J23" s="38"/>
      <c r="K23" s="21"/>
      <c r="L23" s="21"/>
      <c r="M23" s="21"/>
      <c r="N23" s="21"/>
      <c r="O23" s="21"/>
      <c r="P23" s="21"/>
    </row>
    <row r="24" spans="1:42" s="24" customFormat="1" ht="14.25" x14ac:dyDescent="0.2">
      <c r="A24" s="22"/>
      <c r="B24" s="38" t="s">
        <v>121</v>
      </c>
      <c r="C24" s="38"/>
      <c r="D24" s="38"/>
      <c r="E24" s="38"/>
      <c r="F24" s="38"/>
      <c r="G24" s="38"/>
      <c r="H24" s="38"/>
      <c r="I24" s="38"/>
      <c r="J24" s="38"/>
      <c r="K24" s="21"/>
      <c r="L24" s="21"/>
      <c r="M24" s="21"/>
      <c r="N24" s="21"/>
      <c r="O24" s="21"/>
      <c r="P24" s="21"/>
    </row>
    <row r="25" spans="1:42" s="24" customFormat="1" ht="14.25" x14ac:dyDescent="0.2">
      <c r="A25" s="22"/>
      <c r="B25" s="38" t="s">
        <v>122</v>
      </c>
      <c r="C25" s="38"/>
      <c r="D25" s="38"/>
      <c r="E25" s="38"/>
      <c r="F25" s="38"/>
      <c r="G25" s="38"/>
      <c r="H25" s="38"/>
      <c r="I25" s="38"/>
      <c r="J25" s="38"/>
      <c r="K25" s="21"/>
      <c r="L25" s="21"/>
      <c r="M25" s="21"/>
      <c r="N25" s="21"/>
      <c r="O25" s="21"/>
      <c r="P25" s="21"/>
    </row>
    <row r="26" spans="1:42" s="24" customFormat="1" ht="14.25" x14ac:dyDescent="0.2">
      <c r="A26" s="22"/>
      <c r="B26" s="37" t="s">
        <v>123</v>
      </c>
      <c r="C26" s="38"/>
      <c r="D26" s="38"/>
      <c r="E26" s="38"/>
      <c r="F26" s="38"/>
      <c r="G26" s="38"/>
      <c r="H26" s="38"/>
      <c r="I26" s="38"/>
      <c r="J26" s="38"/>
      <c r="K26" s="21"/>
      <c r="L26" s="21"/>
      <c r="M26" s="21"/>
      <c r="N26" s="21"/>
      <c r="O26" s="21"/>
      <c r="P26" s="21"/>
    </row>
    <row r="27" spans="1:42" s="1" customFormat="1" x14ac:dyDescent="0.2">
      <c r="A27" s="23"/>
      <c r="B27" s="47"/>
      <c r="C27" s="47" t="s">
        <v>40</v>
      </c>
      <c r="D27" s="47" t="s">
        <v>41</v>
      </c>
      <c r="E27" s="47" t="s">
        <v>42</v>
      </c>
      <c r="F27" s="47" t="s">
        <v>43</v>
      </c>
      <c r="G27" s="47" t="s">
        <v>44</v>
      </c>
      <c r="H27" s="47" t="s">
        <v>112</v>
      </c>
      <c r="I27" s="47" t="s">
        <v>45</v>
      </c>
      <c r="J27" s="47" t="s">
        <v>46</v>
      </c>
      <c r="K27" s="47" t="s">
        <v>47</v>
      </c>
      <c r="L27" s="47" t="s">
        <v>48</v>
      </c>
      <c r="M27" s="47" t="s">
        <v>49</v>
      </c>
      <c r="N27" s="47" t="s">
        <v>50</v>
      </c>
      <c r="O27" s="47" t="s">
        <v>51</v>
      </c>
      <c r="P27" s="47" t="s">
        <v>52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spans="1:42" s="1" customFormat="1" ht="14.25" x14ac:dyDescent="0.25">
      <c r="A28" s="23"/>
      <c r="B28" s="73">
        <v>1</v>
      </c>
      <c r="C28" s="73" t="s">
        <v>24</v>
      </c>
      <c r="D28" s="74" t="s">
        <v>0</v>
      </c>
      <c r="E28" s="74" t="s">
        <v>1</v>
      </c>
      <c r="F28" s="75" t="s">
        <v>53</v>
      </c>
      <c r="G28" s="75" t="s">
        <v>54</v>
      </c>
      <c r="H28" s="75" t="s">
        <v>55</v>
      </c>
      <c r="I28" s="74" t="s">
        <v>2</v>
      </c>
      <c r="J28" s="75" t="s">
        <v>56</v>
      </c>
      <c r="K28" s="75" t="s">
        <v>57</v>
      </c>
      <c r="L28" s="74" t="s">
        <v>58</v>
      </c>
      <c r="M28" s="75" t="s">
        <v>59</v>
      </c>
      <c r="N28" s="75" t="s">
        <v>60</v>
      </c>
      <c r="O28" s="74" t="s">
        <v>61</v>
      </c>
      <c r="P28" s="74" t="s">
        <v>62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spans="1:42" s="46" customFormat="1" ht="31.5" x14ac:dyDescent="0.2">
      <c r="A29" s="45"/>
      <c r="B29" s="76"/>
      <c r="C29" s="76"/>
      <c r="D29" s="76"/>
      <c r="E29" s="76"/>
      <c r="F29" s="76" t="s">
        <v>141</v>
      </c>
      <c r="G29" s="76" t="s">
        <v>143</v>
      </c>
      <c r="H29" s="76" t="s">
        <v>142</v>
      </c>
      <c r="I29" s="76" t="s">
        <v>148</v>
      </c>
      <c r="J29" s="76" t="s">
        <v>140</v>
      </c>
      <c r="K29" s="76" t="s">
        <v>149</v>
      </c>
      <c r="L29" s="76" t="s">
        <v>145</v>
      </c>
      <c r="M29" s="76" t="s">
        <v>144</v>
      </c>
      <c r="N29" s="76" t="s">
        <v>146</v>
      </c>
      <c r="O29" s="76" t="s">
        <v>147</v>
      </c>
      <c r="P29" s="76" t="s">
        <v>25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</row>
    <row r="30" spans="1:42" s="5" customFormat="1" x14ac:dyDescent="0.2">
      <c r="A30" s="26"/>
      <c r="B30" s="48">
        <v>2</v>
      </c>
      <c r="C30" s="49" t="s">
        <v>63</v>
      </c>
      <c r="D30" s="48">
        <v>0</v>
      </c>
      <c r="E30" s="48">
        <v>1</v>
      </c>
      <c r="F30" s="106">
        <v>4129</v>
      </c>
      <c r="G30" s="105">
        <v>19</v>
      </c>
      <c r="H30" s="50">
        <f>+G30/F30</f>
        <v>4.6015984499878908E-3</v>
      </c>
      <c r="I30" s="51">
        <v>0.1</v>
      </c>
      <c r="J30" s="50">
        <f>+(E30*H30)/(1+E30*(1-I30)*H30)</f>
        <v>4.5826198113890163E-3</v>
      </c>
      <c r="K30" s="52">
        <f>1-J30</f>
        <v>0.99541738018861103</v>
      </c>
      <c r="L30" s="53">
        <v>100000</v>
      </c>
      <c r="M30" s="54">
        <f>+L30-L31</f>
        <v>458.26198113890132</v>
      </c>
      <c r="N30" s="53">
        <f>0.1*E30*M30+(L31*E30)</f>
        <v>99587.564216974992</v>
      </c>
      <c r="O30" s="54">
        <f>+O31+N30</f>
        <v>7922088.5275401045</v>
      </c>
      <c r="P30" s="55">
        <f>+O30/L30</f>
        <v>79.220885275401045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1:42" s="5" customFormat="1" ht="12" x14ac:dyDescent="0.2">
      <c r="A31" s="26"/>
      <c r="B31" s="56">
        <v>3</v>
      </c>
      <c r="C31" s="57" t="s">
        <v>4</v>
      </c>
      <c r="D31" s="56">
        <v>1</v>
      </c>
      <c r="E31" s="56">
        <v>4</v>
      </c>
      <c r="F31" s="58">
        <v>17883</v>
      </c>
      <c r="G31" s="101">
        <v>7</v>
      </c>
      <c r="H31" s="59">
        <f t="shared" ref="H31:H51" si="0">+G31/F31</f>
        <v>3.9143320471956607E-4</v>
      </c>
      <c r="I31" s="60">
        <v>0.4</v>
      </c>
      <c r="J31" s="59">
        <f t="shared" ref="J31:J51" si="1">+(E31*H31)/(1+E31*(1-I31)*H31)</f>
        <v>1.5642632878579649E-3</v>
      </c>
      <c r="K31" s="61">
        <f t="shared" ref="K31:K50" si="2">1-J31</f>
        <v>0.99843573671214203</v>
      </c>
      <c r="L31" s="62">
        <f>+L30-(L30*J30)</f>
        <v>99541.738018861099</v>
      </c>
      <c r="M31" s="63">
        <f t="shared" ref="M31:M51" si="3">+L31-L32</f>
        <v>155.70948639248672</v>
      </c>
      <c r="N31" s="62">
        <f>0.4*E31*M31+(L32*E31)</f>
        <v>397793.24930810241</v>
      </c>
      <c r="O31" s="63">
        <f t="shared" ref="O31:O51" si="4">+O32+N31</f>
        <v>7822500.9633231293</v>
      </c>
      <c r="P31" s="64">
        <f t="shared" ref="P31:P51" si="5">+O31/L31</f>
        <v>78.585135431741477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</row>
    <row r="32" spans="1:42" s="5" customFormat="1" ht="12" x14ac:dyDescent="0.2">
      <c r="A32" s="26"/>
      <c r="B32" s="56">
        <v>4</v>
      </c>
      <c r="C32" s="57" t="s">
        <v>5</v>
      </c>
      <c r="D32" s="56">
        <v>5</v>
      </c>
      <c r="E32" s="56">
        <v>5</v>
      </c>
      <c r="F32" s="58">
        <v>23845</v>
      </c>
      <c r="G32" s="101">
        <v>6</v>
      </c>
      <c r="H32" s="59">
        <f t="shared" si="0"/>
        <v>2.5162507863283706E-4</v>
      </c>
      <c r="I32" s="60">
        <v>0.5</v>
      </c>
      <c r="J32" s="59">
        <f t="shared" si="1"/>
        <v>1.2573344509639564E-3</v>
      </c>
      <c r="K32" s="61">
        <f t="shared" si="2"/>
        <v>0.99874266554903601</v>
      </c>
      <c r="L32" s="62">
        <f t="shared" ref="L32:L51" si="6">+L31-(L31*J31)</f>
        <v>99386.028532468612</v>
      </c>
      <c r="M32" s="63">
        <f t="shared" si="3"/>
        <v>124.96147761835891</v>
      </c>
      <c r="N32" s="62">
        <f>0.5*E32*(L32+L33)</f>
        <v>496617.7389682972</v>
      </c>
      <c r="O32" s="63">
        <f t="shared" si="4"/>
        <v>7424707.7140150266</v>
      </c>
      <c r="P32" s="64">
        <f t="shared" si="5"/>
        <v>74.705749124379537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2" s="5" customFormat="1" ht="12" x14ac:dyDescent="0.2">
      <c r="A33" s="26"/>
      <c r="B33" s="56">
        <v>5</v>
      </c>
      <c r="C33" s="57" t="s">
        <v>6</v>
      </c>
      <c r="D33" s="56">
        <v>10</v>
      </c>
      <c r="E33" s="56">
        <v>5</v>
      </c>
      <c r="F33" s="58">
        <v>23480</v>
      </c>
      <c r="G33" s="101">
        <v>6</v>
      </c>
      <c r="H33" s="59">
        <f t="shared" si="0"/>
        <v>2.5553662691652472E-4</v>
      </c>
      <c r="I33" s="60">
        <v>0.5</v>
      </c>
      <c r="J33" s="59">
        <f t="shared" si="1"/>
        <v>1.2768674185997021E-3</v>
      </c>
      <c r="K33" s="61">
        <f t="shared" si="2"/>
        <v>0.99872313258140033</v>
      </c>
      <c r="L33" s="62">
        <f t="shared" si="6"/>
        <v>99261.067054850253</v>
      </c>
      <c r="M33" s="63">
        <f t="shared" si="3"/>
        <v>126.74322245777876</v>
      </c>
      <c r="N33" s="62">
        <f t="shared" ref="N33:N51" si="7">0.5*E33*(L33+L34)</f>
        <v>495988.47721810685</v>
      </c>
      <c r="O33" s="63">
        <f t="shared" si="4"/>
        <v>6928089.9750467297</v>
      </c>
      <c r="P33" s="64">
        <f t="shared" si="5"/>
        <v>69.796650193356939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</row>
    <row r="34" spans="1:42" s="5" customFormat="1" ht="12" x14ac:dyDescent="0.2">
      <c r="A34" s="26"/>
      <c r="B34" s="56">
        <v>6</v>
      </c>
      <c r="C34" s="57" t="s">
        <v>7</v>
      </c>
      <c r="D34" s="56">
        <v>15</v>
      </c>
      <c r="E34" s="56">
        <v>5</v>
      </c>
      <c r="F34" s="58">
        <v>27380</v>
      </c>
      <c r="G34" s="101">
        <v>13</v>
      </c>
      <c r="H34" s="59">
        <f t="shared" si="0"/>
        <v>4.7479912344777211E-4</v>
      </c>
      <c r="I34" s="60">
        <v>0.5</v>
      </c>
      <c r="J34" s="59">
        <f t="shared" si="1"/>
        <v>2.3711810305517556E-3</v>
      </c>
      <c r="K34" s="61">
        <f t="shared" si="2"/>
        <v>0.99762881896944822</v>
      </c>
      <c r="L34" s="62">
        <f t="shared" si="6"/>
        <v>99134.323832392474</v>
      </c>
      <c r="M34" s="63">
        <f t="shared" si="3"/>
        <v>235.06542814795102</v>
      </c>
      <c r="N34" s="62">
        <f t="shared" si="7"/>
        <v>495083.95559159253</v>
      </c>
      <c r="O34" s="63">
        <f t="shared" si="4"/>
        <v>6432101.4978286233</v>
      </c>
      <c r="P34" s="64">
        <f t="shared" si="5"/>
        <v>64.882688953459251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s="5" customFormat="1" ht="12" x14ac:dyDescent="0.2">
      <c r="A35" s="26"/>
      <c r="B35" s="56">
        <v>7</v>
      </c>
      <c r="C35" s="57" t="s">
        <v>8</v>
      </c>
      <c r="D35" s="56">
        <v>20</v>
      </c>
      <c r="E35" s="56">
        <v>5</v>
      </c>
      <c r="F35" s="58">
        <v>29103</v>
      </c>
      <c r="G35" s="101">
        <v>13</v>
      </c>
      <c r="H35" s="59">
        <f t="shared" si="0"/>
        <v>4.4668934474109196E-4</v>
      </c>
      <c r="I35" s="60">
        <v>0.5</v>
      </c>
      <c r="J35" s="59">
        <f t="shared" si="1"/>
        <v>2.2309553637315299E-3</v>
      </c>
      <c r="K35" s="61">
        <f t="shared" si="2"/>
        <v>0.99776904463626848</v>
      </c>
      <c r="L35" s="62">
        <f t="shared" si="6"/>
        <v>98899.258404244523</v>
      </c>
      <c r="M35" s="63">
        <f t="shared" si="3"/>
        <v>220.63983100601763</v>
      </c>
      <c r="N35" s="62">
        <f t="shared" si="7"/>
        <v>493944.69244370761</v>
      </c>
      <c r="O35" s="63">
        <f t="shared" si="4"/>
        <v>5937017.5422370303</v>
      </c>
      <c r="P35" s="64">
        <f t="shared" si="5"/>
        <v>60.030961182437217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</row>
    <row r="36" spans="1:42" s="5" customFormat="1" ht="12" x14ac:dyDescent="0.2">
      <c r="A36" s="26"/>
      <c r="B36" s="56">
        <v>8</v>
      </c>
      <c r="C36" s="57" t="s">
        <v>9</v>
      </c>
      <c r="D36" s="56">
        <v>25</v>
      </c>
      <c r="E36" s="56">
        <v>5</v>
      </c>
      <c r="F36" s="58">
        <v>29473</v>
      </c>
      <c r="G36" s="101">
        <v>22</v>
      </c>
      <c r="H36" s="59">
        <f t="shared" si="0"/>
        <v>7.4644589963695585E-4</v>
      </c>
      <c r="I36" s="60">
        <v>0.5</v>
      </c>
      <c r="J36" s="59">
        <f t="shared" si="1"/>
        <v>3.7252777025196422E-3</v>
      </c>
      <c r="K36" s="61">
        <f t="shared" si="2"/>
        <v>0.99627472229748038</v>
      </c>
      <c r="L36" s="62">
        <f t="shared" si="6"/>
        <v>98678.618573238506</v>
      </c>
      <c r="M36" s="63">
        <f t="shared" si="3"/>
        <v>367.6052574863279</v>
      </c>
      <c r="N36" s="62">
        <f t="shared" si="7"/>
        <v>492474.07972247677</v>
      </c>
      <c r="O36" s="63">
        <f t="shared" si="4"/>
        <v>5443072.8497933224</v>
      </c>
      <c r="P36" s="64">
        <f t="shared" si="5"/>
        <v>55.159597170014251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5" customFormat="1" ht="12" x14ac:dyDescent="0.2">
      <c r="A37" s="26"/>
      <c r="B37" s="56">
        <v>9</v>
      </c>
      <c r="C37" s="57" t="s">
        <v>10</v>
      </c>
      <c r="D37" s="56">
        <v>30</v>
      </c>
      <c r="E37" s="56">
        <v>5</v>
      </c>
      <c r="F37" s="58">
        <v>32108</v>
      </c>
      <c r="G37" s="101">
        <v>38</v>
      </c>
      <c r="H37" s="59">
        <f t="shared" si="0"/>
        <v>1.1835056683692537E-3</v>
      </c>
      <c r="I37" s="60">
        <v>0.5</v>
      </c>
      <c r="J37" s="59">
        <f t="shared" si="1"/>
        <v>5.9000714219172119E-3</v>
      </c>
      <c r="K37" s="61">
        <f t="shared" si="2"/>
        <v>0.99409992857808283</v>
      </c>
      <c r="L37" s="62">
        <f t="shared" si="6"/>
        <v>98311.013315752178</v>
      </c>
      <c r="M37" s="63">
        <f t="shared" si="3"/>
        <v>580.04200012399815</v>
      </c>
      <c r="N37" s="62">
        <f t="shared" si="7"/>
        <v>490104.96157845086</v>
      </c>
      <c r="O37" s="63">
        <f t="shared" si="4"/>
        <v>4950598.7700708453</v>
      </c>
      <c r="P37" s="64">
        <f t="shared" si="5"/>
        <v>50.3565023195384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s="5" customFormat="1" ht="12" x14ac:dyDescent="0.2">
      <c r="A38" s="26"/>
      <c r="B38" s="56">
        <v>10</v>
      </c>
      <c r="C38" s="57" t="s">
        <v>11</v>
      </c>
      <c r="D38" s="56">
        <v>35</v>
      </c>
      <c r="E38" s="56">
        <v>5</v>
      </c>
      <c r="F38" s="58">
        <v>32918</v>
      </c>
      <c r="G38" s="101">
        <v>50</v>
      </c>
      <c r="H38" s="59">
        <f t="shared" si="0"/>
        <v>1.5189258156631631E-3</v>
      </c>
      <c r="I38" s="60">
        <v>0.5</v>
      </c>
      <c r="J38" s="59">
        <f t="shared" si="1"/>
        <v>7.5658989801168173E-3</v>
      </c>
      <c r="K38" s="61">
        <f t="shared" si="2"/>
        <v>0.99243410101988316</v>
      </c>
      <c r="L38" s="62">
        <f t="shared" si="6"/>
        <v>97730.97131562818</v>
      </c>
      <c r="M38" s="63">
        <f t="shared" si="3"/>
        <v>739.42265620273247</v>
      </c>
      <c r="N38" s="62">
        <f t="shared" si="7"/>
        <v>486806.29993763403</v>
      </c>
      <c r="O38" s="63">
        <f t="shared" si="4"/>
        <v>4460493.8084923942</v>
      </c>
      <c r="P38" s="64">
        <f t="shared" si="5"/>
        <v>45.640534913819238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5" customFormat="1" ht="12" x14ac:dyDescent="0.2">
      <c r="A39" s="26"/>
      <c r="B39" s="56">
        <v>11</v>
      </c>
      <c r="C39" s="57" t="s">
        <v>12</v>
      </c>
      <c r="D39" s="56">
        <v>40</v>
      </c>
      <c r="E39" s="56">
        <v>5</v>
      </c>
      <c r="F39" s="58">
        <v>32392</v>
      </c>
      <c r="G39" s="101">
        <v>79</v>
      </c>
      <c r="H39" s="59">
        <f t="shared" si="0"/>
        <v>2.4388737959990122E-3</v>
      </c>
      <c r="I39" s="60">
        <v>0.5</v>
      </c>
      <c r="J39" s="59">
        <f t="shared" si="1"/>
        <v>1.2120468248975898E-2</v>
      </c>
      <c r="K39" s="61">
        <f t="shared" si="2"/>
        <v>0.98787953175102405</v>
      </c>
      <c r="L39" s="62">
        <f t="shared" si="6"/>
        <v>96991.548659425447</v>
      </c>
      <c r="M39" s="63">
        <f t="shared" si="3"/>
        <v>1175.5829859455698</v>
      </c>
      <c r="N39" s="62">
        <f t="shared" si="7"/>
        <v>482018.7858322633</v>
      </c>
      <c r="O39" s="63">
        <f t="shared" si="4"/>
        <v>3973687.5085547604</v>
      </c>
      <c r="P39" s="64">
        <f t="shared" si="5"/>
        <v>40.969420155439543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s="5" customFormat="1" ht="12" x14ac:dyDescent="0.2">
      <c r="A40" s="26"/>
      <c r="B40" s="56">
        <v>12</v>
      </c>
      <c r="C40" s="57" t="s">
        <v>13</v>
      </c>
      <c r="D40" s="56">
        <v>45</v>
      </c>
      <c r="E40" s="56">
        <v>5</v>
      </c>
      <c r="F40" s="58">
        <v>35464</v>
      </c>
      <c r="G40" s="101">
        <v>114</v>
      </c>
      <c r="H40" s="59">
        <f t="shared" si="0"/>
        <v>3.2145274080757954E-3</v>
      </c>
      <c r="I40" s="60">
        <v>0.5</v>
      </c>
      <c r="J40" s="59">
        <f t="shared" si="1"/>
        <v>1.5944501944110328E-2</v>
      </c>
      <c r="K40" s="61">
        <f t="shared" si="2"/>
        <v>0.98405549805588965</v>
      </c>
      <c r="L40" s="62">
        <f t="shared" si="6"/>
        <v>95815.965673479877</v>
      </c>
      <c r="M40" s="63">
        <f t="shared" si="3"/>
        <v>1527.7378509576083</v>
      </c>
      <c r="N40" s="62">
        <f t="shared" si="7"/>
        <v>475260.48374000535</v>
      </c>
      <c r="O40" s="63">
        <f t="shared" si="4"/>
        <v>3491668.7227224968</v>
      </c>
      <c r="P40" s="64">
        <f t="shared" si="5"/>
        <v>36.441408257798599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5" customFormat="1" ht="12" x14ac:dyDescent="0.2">
      <c r="A41" s="26"/>
      <c r="B41" s="56">
        <v>13</v>
      </c>
      <c r="C41" s="57" t="s">
        <v>14</v>
      </c>
      <c r="D41" s="56">
        <v>50</v>
      </c>
      <c r="E41" s="56">
        <v>5</v>
      </c>
      <c r="F41" s="58">
        <v>35169</v>
      </c>
      <c r="G41" s="101">
        <v>144</v>
      </c>
      <c r="H41" s="59">
        <f t="shared" si="0"/>
        <v>4.09451505587307E-3</v>
      </c>
      <c r="I41" s="60">
        <v>0.5</v>
      </c>
      <c r="J41" s="59">
        <f t="shared" si="1"/>
        <v>2.0265135523093811E-2</v>
      </c>
      <c r="K41" s="61">
        <f t="shared" si="2"/>
        <v>0.97973486447690616</v>
      </c>
      <c r="L41" s="62">
        <f t="shared" si="6"/>
        <v>94288.227822522269</v>
      </c>
      <c r="M41" s="63">
        <f t="shared" si="3"/>
        <v>1910.7637150557566</v>
      </c>
      <c r="N41" s="62">
        <f t="shared" si="7"/>
        <v>466664.22982497199</v>
      </c>
      <c r="O41" s="63">
        <f t="shared" si="4"/>
        <v>3016408.2389824917</v>
      </c>
      <c r="P41" s="64">
        <f t="shared" si="5"/>
        <v>31.991355746554543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 s="5" customFormat="1" ht="12" x14ac:dyDescent="0.2">
      <c r="A42" s="26"/>
      <c r="B42" s="56">
        <v>14</v>
      </c>
      <c r="C42" s="57" t="s">
        <v>15</v>
      </c>
      <c r="D42" s="56">
        <v>55</v>
      </c>
      <c r="E42" s="56">
        <v>5</v>
      </c>
      <c r="F42" s="58">
        <v>27323</v>
      </c>
      <c r="G42" s="101">
        <v>164</v>
      </c>
      <c r="H42" s="59">
        <f t="shared" si="0"/>
        <v>6.0022691505325181E-3</v>
      </c>
      <c r="I42" s="60">
        <v>0.5</v>
      </c>
      <c r="J42" s="59">
        <f t="shared" si="1"/>
        <v>2.9567663072873472E-2</v>
      </c>
      <c r="K42" s="61">
        <f t="shared" si="2"/>
        <v>0.97043233692712649</v>
      </c>
      <c r="L42" s="62">
        <f t="shared" si="6"/>
        <v>92377.464107466512</v>
      </c>
      <c r="M42" s="63">
        <f t="shared" si="3"/>
        <v>2731.3857342560368</v>
      </c>
      <c r="N42" s="62">
        <f t="shared" si="7"/>
        <v>455058.85620169248</v>
      </c>
      <c r="O42" s="63">
        <f t="shared" si="4"/>
        <v>2549744.0091575198</v>
      </c>
      <c r="P42" s="64">
        <f t="shared" si="5"/>
        <v>27.601363966771132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 s="5" customFormat="1" ht="12" x14ac:dyDescent="0.2">
      <c r="A43" s="26"/>
      <c r="B43" s="56">
        <v>15</v>
      </c>
      <c r="C43" s="57" t="s">
        <v>16</v>
      </c>
      <c r="D43" s="56">
        <v>60</v>
      </c>
      <c r="E43" s="56">
        <v>5</v>
      </c>
      <c r="F43" s="58">
        <v>24678</v>
      </c>
      <c r="G43" s="101">
        <v>237</v>
      </c>
      <c r="H43" s="59">
        <f t="shared" si="0"/>
        <v>9.603695599319232E-3</v>
      </c>
      <c r="I43" s="60">
        <v>0.5</v>
      </c>
      <c r="J43" s="59">
        <f t="shared" si="1"/>
        <v>4.689262183178014E-2</v>
      </c>
      <c r="K43" s="61">
        <f t="shared" si="2"/>
        <v>0.95310737816821989</v>
      </c>
      <c r="L43" s="62">
        <f t="shared" si="6"/>
        <v>89646.078373210476</v>
      </c>
      <c r="M43" s="63">
        <f t="shared" si="3"/>
        <v>4203.7396518570895</v>
      </c>
      <c r="N43" s="62">
        <f t="shared" si="7"/>
        <v>437721.04273640964</v>
      </c>
      <c r="O43" s="63">
        <f t="shared" si="4"/>
        <v>2094685.1529558271</v>
      </c>
      <c r="P43" s="64">
        <f t="shared" si="5"/>
        <v>23.366166049510042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 s="5" customFormat="1" ht="12" x14ac:dyDescent="0.2">
      <c r="A44" s="26"/>
      <c r="B44" s="56">
        <v>16</v>
      </c>
      <c r="C44" s="57" t="s">
        <v>17</v>
      </c>
      <c r="D44" s="56">
        <v>65</v>
      </c>
      <c r="E44" s="56">
        <v>5</v>
      </c>
      <c r="F44" s="58">
        <v>18704</v>
      </c>
      <c r="G44" s="101">
        <v>283</v>
      </c>
      <c r="H44" s="59">
        <f t="shared" si="0"/>
        <v>1.5130453378956374E-2</v>
      </c>
      <c r="I44" s="60">
        <v>0.5</v>
      </c>
      <c r="J44" s="59">
        <f t="shared" si="1"/>
        <v>7.2894933415758714E-2</v>
      </c>
      <c r="K44" s="61">
        <f t="shared" si="2"/>
        <v>0.9271050665842413</v>
      </c>
      <c r="L44" s="62">
        <f t="shared" si="6"/>
        <v>85442.338721353386</v>
      </c>
      <c r="M44" s="63">
        <f t="shared" si="3"/>
        <v>6228.3135919797642</v>
      </c>
      <c r="N44" s="62">
        <f t="shared" si="7"/>
        <v>411640.90962681751</v>
      </c>
      <c r="O44" s="63">
        <f t="shared" si="4"/>
        <v>1656964.1102194174</v>
      </c>
      <c r="P44" s="64">
        <f t="shared" si="5"/>
        <v>19.39277570132003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 s="5" customFormat="1" ht="12" x14ac:dyDescent="0.2">
      <c r="A45" s="26"/>
      <c r="B45" s="56">
        <v>17</v>
      </c>
      <c r="C45" s="57" t="s">
        <v>18</v>
      </c>
      <c r="D45" s="56">
        <v>70</v>
      </c>
      <c r="E45" s="56">
        <v>5</v>
      </c>
      <c r="F45" s="58">
        <v>13721</v>
      </c>
      <c r="G45" s="101">
        <v>336</v>
      </c>
      <c r="H45" s="59">
        <f t="shared" si="0"/>
        <v>2.4488011077909773E-2</v>
      </c>
      <c r="I45" s="60">
        <v>0.5</v>
      </c>
      <c r="J45" s="59">
        <f t="shared" si="1"/>
        <v>0.11537669116132132</v>
      </c>
      <c r="K45" s="61">
        <f t="shared" si="2"/>
        <v>0.88462330883867868</v>
      </c>
      <c r="L45" s="62">
        <f t="shared" si="6"/>
        <v>79214.025129373622</v>
      </c>
      <c r="M45" s="63">
        <f t="shared" si="3"/>
        <v>9139.4521129968925</v>
      </c>
      <c r="N45" s="62">
        <f t="shared" si="7"/>
        <v>373221.49536437588</v>
      </c>
      <c r="O45" s="63">
        <f t="shared" si="4"/>
        <v>1245323.2005925998</v>
      </c>
      <c r="P45" s="64">
        <f t="shared" si="5"/>
        <v>15.720993833588407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 s="5" customFormat="1" ht="12" x14ac:dyDescent="0.2">
      <c r="A46" s="26"/>
      <c r="B46" s="56">
        <v>18</v>
      </c>
      <c r="C46" s="57" t="s">
        <v>19</v>
      </c>
      <c r="D46" s="56">
        <v>75</v>
      </c>
      <c r="E46" s="56">
        <v>5</v>
      </c>
      <c r="F46" s="58">
        <v>12528</v>
      </c>
      <c r="G46" s="101">
        <v>498</v>
      </c>
      <c r="H46" s="59">
        <f t="shared" si="0"/>
        <v>3.9750957854406133E-2</v>
      </c>
      <c r="I46" s="60">
        <v>0.5</v>
      </c>
      <c r="J46" s="59">
        <f t="shared" si="1"/>
        <v>0.18078849923763887</v>
      </c>
      <c r="K46" s="61">
        <f t="shared" si="2"/>
        <v>0.81921150076236116</v>
      </c>
      <c r="L46" s="62">
        <f t="shared" si="6"/>
        <v>70074.573016376729</v>
      </c>
      <c r="M46" s="63">
        <f t="shared" si="3"/>
        <v>12668.676890349096</v>
      </c>
      <c r="N46" s="62">
        <f t="shared" si="7"/>
        <v>318701.1728560109</v>
      </c>
      <c r="O46" s="63">
        <f t="shared" si="4"/>
        <v>872101.70522822393</v>
      </c>
      <c r="P46" s="64">
        <f t="shared" si="5"/>
        <v>12.445337412536356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 s="5" customFormat="1" ht="12" x14ac:dyDescent="0.2">
      <c r="A47" s="26"/>
      <c r="B47" s="56">
        <v>19</v>
      </c>
      <c r="C47" s="57" t="s">
        <v>20</v>
      </c>
      <c r="D47" s="56">
        <v>80</v>
      </c>
      <c r="E47" s="56">
        <v>5</v>
      </c>
      <c r="F47" s="58">
        <v>7735</v>
      </c>
      <c r="G47" s="101">
        <v>467</v>
      </c>
      <c r="H47" s="59">
        <f t="shared" si="0"/>
        <v>6.0374919198448611E-2</v>
      </c>
      <c r="I47" s="60">
        <v>0.5</v>
      </c>
      <c r="J47" s="59">
        <f t="shared" si="1"/>
        <v>0.2622858747542825</v>
      </c>
      <c r="K47" s="61">
        <f t="shared" si="2"/>
        <v>0.73771412524571756</v>
      </c>
      <c r="L47" s="62">
        <f t="shared" si="6"/>
        <v>57405.896126027634</v>
      </c>
      <c r="M47" s="63">
        <f t="shared" si="3"/>
        <v>15056.755681468632</v>
      </c>
      <c r="N47" s="62">
        <f t="shared" si="7"/>
        <v>249387.59142646659</v>
      </c>
      <c r="O47" s="63">
        <f t="shared" si="4"/>
        <v>553400.53237221297</v>
      </c>
      <c r="P47" s="64">
        <f t="shared" si="5"/>
        <v>9.6401340231200248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 s="5" customFormat="1" ht="12" x14ac:dyDescent="0.2">
      <c r="A48" s="26"/>
      <c r="B48" s="56">
        <v>20</v>
      </c>
      <c r="C48" s="57" t="s">
        <v>21</v>
      </c>
      <c r="D48" s="56">
        <v>85</v>
      </c>
      <c r="E48" s="56">
        <v>5</v>
      </c>
      <c r="F48" s="58">
        <v>4202</v>
      </c>
      <c r="G48" s="101">
        <v>441</v>
      </c>
      <c r="H48" s="59">
        <f t="shared" si="0"/>
        <v>0.10495002379819134</v>
      </c>
      <c r="I48" s="60">
        <v>0.5</v>
      </c>
      <c r="J48" s="59">
        <f t="shared" si="1"/>
        <v>0.41568479592798568</v>
      </c>
      <c r="K48" s="61">
        <f t="shared" si="2"/>
        <v>0.58431520407201432</v>
      </c>
      <c r="L48" s="62">
        <f t="shared" si="6"/>
        <v>42349.140444559001</v>
      </c>
      <c r="M48" s="63">
        <f t="shared" si="3"/>
        <v>17603.893803422114</v>
      </c>
      <c r="N48" s="62">
        <f t="shared" si="7"/>
        <v>167735.96771423973</v>
      </c>
      <c r="O48" s="63">
        <f t="shared" si="4"/>
        <v>304012.94094574632</v>
      </c>
      <c r="P48" s="64">
        <f t="shared" si="5"/>
        <v>7.1787275433309476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 s="5" customFormat="1" ht="12" x14ac:dyDescent="0.2">
      <c r="A49" s="26"/>
      <c r="B49" s="56">
        <v>21</v>
      </c>
      <c r="C49" s="56" t="s">
        <v>22</v>
      </c>
      <c r="D49" s="56">
        <v>90</v>
      </c>
      <c r="E49" s="56">
        <v>5</v>
      </c>
      <c r="F49" s="58">
        <v>1485</v>
      </c>
      <c r="G49" s="101">
        <v>222</v>
      </c>
      <c r="H49" s="59">
        <f t="shared" si="0"/>
        <v>0.14949494949494949</v>
      </c>
      <c r="I49" s="60">
        <v>0.5</v>
      </c>
      <c r="J49" s="59">
        <f t="shared" si="1"/>
        <v>0.54411764705882348</v>
      </c>
      <c r="K49" s="61">
        <f t="shared" si="2"/>
        <v>0.45588235294117652</v>
      </c>
      <c r="L49" s="62">
        <f t="shared" si="6"/>
        <v>24745.246641136888</v>
      </c>
      <c r="M49" s="63">
        <f t="shared" si="3"/>
        <v>13464.325378265657</v>
      </c>
      <c r="N49" s="62">
        <f t="shared" si="7"/>
        <v>90065.419760020304</v>
      </c>
      <c r="O49" s="63">
        <f t="shared" si="4"/>
        <v>136276.97323150659</v>
      </c>
      <c r="P49" s="64">
        <f t="shared" si="5"/>
        <v>5.5071980169701602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 s="5" customFormat="1" ht="12" x14ac:dyDescent="0.2">
      <c r="A50" s="26"/>
      <c r="B50" s="56">
        <v>22</v>
      </c>
      <c r="C50" s="56" t="s">
        <v>23</v>
      </c>
      <c r="D50" s="56">
        <v>95</v>
      </c>
      <c r="E50" s="56">
        <v>5</v>
      </c>
      <c r="F50" s="58">
        <v>407</v>
      </c>
      <c r="G50" s="101">
        <v>84</v>
      </c>
      <c r="H50" s="59">
        <f t="shared" si="0"/>
        <v>0.20638820638820637</v>
      </c>
      <c r="I50" s="60">
        <v>0.5</v>
      </c>
      <c r="J50" s="59">
        <f t="shared" si="1"/>
        <v>0.68071312803889783</v>
      </c>
      <c r="K50" s="61">
        <f t="shared" si="2"/>
        <v>0.31928687196110217</v>
      </c>
      <c r="L50" s="62">
        <f t="shared" si="6"/>
        <v>11280.92126287123</v>
      </c>
      <c r="M50" s="63">
        <f t="shared" si="3"/>
        <v>7679.0712000095891</v>
      </c>
      <c r="N50" s="62">
        <f t="shared" si="7"/>
        <v>37206.928314332181</v>
      </c>
      <c r="O50" s="63">
        <f t="shared" si="4"/>
        <v>46211.553471486288</v>
      </c>
      <c r="P50" s="64">
        <f t="shared" si="5"/>
        <v>4.0964343598055111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 s="5" customFormat="1" ht="12" x14ac:dyDescent="0.2">
      <c r="A51" s="26"/>
      <c r="B51" s="65">
        <v>23</v>
      </c>
      <c r="C51" s="65" t="s">
        <v>3</v>
      </c>
      <c r="D51" s="65" t="s">
        <v>3</v>
      </c>
      <c r="E51" s="65">
        <v>5</v>
      </c>
      <c r="F51" s="66">
        <v>189</v>
      </c>
      <c r="G51" s="104">
        <v>22</v>
      </c>
      <c r="H51" s="67">
        <f t="shared" si="0"/>
        <v>0.1164021164021164</v>
      </c>
      <c r="I51" s="68">
        <v>0.5</v>
      </c>
      <c r="J51" s="67">
        <f t="shared" si="1"/>
        <v>0.45081967213114754</v>
      </c>
      <c r="K51" s="69">
        <f>1-J51</f>
        <v>0.54918032786885251</v>
      </c>
      <c r="L51" s="70">
        <f t="shared" si="6"/>
        <v>3601.8500628616412</v>
      </c>
      <c r="M51" s="71">
        <f t="shared" si="3"/>
        <v>3601.8500628616412</v>
      </c>
      <c r="N51" s="70">
        <f t="shared" si="7"/>
        <v>9004.6251571541034</v>
      </c>
      <c r="O51" s="71">
        <f t="shared" si="4"/>
        <v>9004.6251571541034</v>
      </c>
      <c r="P51" s="72">
        <f t="shared" si="5"/>
        <v>2.5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 s="24" customFormat="1" ht="14.25" x14ac:dyDescent="0.2">
      <c r="A52" s="22"/>
      <c r="B52" s="22"/>
      <c r="C52" s="22"/>
      <c r="D52" s="22"/>
      <c r="E52" s="22"/>
      <c r="F52" s="107">
        <f>SUM(F30:F51)</f>
        <v>434316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42" s="1" customFormat="1" ht="13.5" thickBot="1" x14ac:dyDescent="0.25">
      <c r="A53" s="23"/>
      <c r="B53" s="6" t="s">
        <v>64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spans="1:42" s="1" customFormat="1" ht="18.75" thickTop="1" thickBot="1" x14ac:dyDescent="0.35">
      <c r="A54" s="23"/>
      <c r="B54" s="3" t="s">
        <v>65</v>
      </c>
      <c r="C54" s="8"/>
      <c r="D54" s="8"/>
      <c r="E54" s="8"/>
      <c r="F54" s="9"/>
      <c r="G54" s="10"/>
      <c r="H54" s="77" t="s">
        <v>129</v>
      </c>
      <c r="I54" s="78" t="s">
        <v>125</v>
      </c>
      <c r="J54" s="79"/>
      <c r="K54" s="79"/>
      <c r="L54" s="79"/>
      <c r="M54" s="79"/>
      <c r="N54" s="79"/>
      <c r="O54" s="79"/>
      <c r="P54" s="80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spans="1:42" s="1" customFormat="1" ht="18.75" thickTop="1" thickBot="1" x14ac:dyDescent="0.35">
      <c r="A55" s="23"/>
      <c r="B55" s="3" t="s">
        <v>66</v>
      </c>
      <c r="C55" s="8"/>
      <c r="D55" s="8"/>
      <c r="E55" s="8"/>
      <c r="F55" s="9"/>
      <c r="G55" s="10"/>
      <c r="H55" s="77" t="s">
        <v>130</v>
      </c>
      <c r="I55" s="78" t="s">
        <v>126</v>
      </c>
      <c r="J55" s="79"/>
      <c r="K55" s="79"/>
      <c r="L55" s="79"/>
      <c r="M55" s="79"/>
      <c r="N55" s="79"/>
      <c r="O55" s="79"/>
      <c r="P55" s="80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spans="1:42" s="1" customFormat="1" ht="18.75" thickTop="1" thickBot="1" x14ac:dyDescent="0.35">
      <c r="A56" s="23"/>
      <c r="B56" s="3" t="s">
        <v>67</v>
      </c>
      <c r="C56" s="8"/>
      <c r="D56" s="8"/>
      <c r="E56" s="8"/>
      <c r="F56" s="9"/>
      <c r="G56" s="10"/>
      <c r="H56" s="77" t="s">
        <v>131</v>
      </c>
      <c r="I56" s="78" t="s">
        <v>127</v>
      </c>
      <c r="J56" s="79"/>
      <c r="K56" s="79"/>
      <c r="L56" s="79"/>
      <c r="M56" s="79"/>
      <c r="N56" s="79"/>
      <c r="O56" s="79"/>
      <c r="P56" s="80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spans="1:42" s="1" customFormat="1" ht="15.75" thickTop="1" thickBot="1" x14ac:dyDescent="0.25">
      <c r="A57" s="23"/>
      <c r="B57" s="3" t="s">
        <v>68</v>
      </c>
      <c r="C57" s="8"/>
      <c r="D57" s="8"/>
      <c r="E57" s="8"/>
      <c r="F57" s="9"/>
      <c r="G57" s="10"/>
      <c r="H57" s="84" t="s">
        <v>2</v>
      </c>
      <c r="I57" s="85" t="s">
        <v>139</v>
      </c>
      <c r="J57" s="86"/>
      <c r="K57" s="86"/>
      <c r="L57" s="86"/>
      <c r="M57" s="86" t="s">
        <v>155</v>
      </c>
      <c r="N57" s="86"/>
      <c r="O57" s="86"/>
      <c r="P57" s="8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spans="1:42" s="1" customFormat="1" ht="18.75" thickTop="1" thickBot="1" x14ac:dyDescent="0.35">
      <c r="A58" s="23"/>
      <c r="B58" s="3" t="s">
        <v>69</v>
      </c>
      <c r="C58" s="8"/>
      <c r="D58" s="8"/>
      <c r="E58" s="8"/>
      <c r="F58" s="9"/>
      <c r="G58" s="10"/>
      <c r="H58" s="94"/>
      <c r="I58" s="88"/>
      <c r="J58" s="10"/>
      <c r="K58" s="10"/>
      <c r="L58" s="10"/>
      <c r="M58" s="44" t="s">
        <v>156</v>
      </c>
      <c r="N58" s="44"/>
      <c r="O58" s="10"/>
      <c r="P58" s="89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spans="1:42" s="1" customFormat="1" ht="18.75" thickTop="1" thickBot="1" x14ac:dyDescent="0.35">
      <c r="A59" s="23"/>
      <c r="B59" s="3" t="s">
        <v>70</v>
      </c>
      <c r="C59" s="8"/>
      <c r="D59" s="8"/>
      <c r="E59" s="8"/>
      <c r="F59" s="9"/>
      <c r="G59" s="10"/>
      <c r="H59" s="95"/>
      <c r="I59" s="90"/>
      <c r="J59" s="91"/>
      <c r="K59" s="91"/>
      <c r="L59" s="91"/>
      <c r="M59" s="92" t="s">
        <v>157</v>
      </c>
      <c r="N59" s="92"/>
      <c r="O59" s="91"/>
      <c r="P59" s="9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spans="1:42" s="1" customFormat="1" ht="18.75" thickTop="1" thickBot="1" x14ac:dyDescent="0.35">
      <c r="A60" s="23"/>
      <c r="B60" s="3" t="s">
        <v>71</v>
      </c>
      <c r="C60" s="8"/>
      <c r="D60" s="8"/>
      <c r="E60" s="8"/>
      <c r="F60" s="9"/>
      <c r="G60" s="10"/>
      <c r="H60" s="77" t="s">
        <v>132</v>
      </c>
      <c r="I60" s="78" t="s">
        <v>128</v>
      </c>
      <c r="J60" s="79"/>
      <c r="K60" s="79"/>
      <c r="L60" s="79"/>
      <c r="M60" s="79"/>
      <c r="N60" s="79"/>
      <c r="O60" s="79"/>
      <c r="P60" s="8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spans="1:42" s="1" customFormat="1" ht="18.75" thickTop="1" thickBot="1" x14ac:dyDescent="0.35">
      <c r="A61" s="23"/>
      <c r="B61" s="4" t="s">
        <v>72</v>
      </c>
      <c r="C61" s="11"/>
      <c r="D61" s="11"/>
      <c r="E61" s="11"/>
      <c r="F61" s="12"/>
      <c r="G61" s="10"/>
      <c r="H61" s="77" t="s">
        <v>133</v>
      </c>
      <c r="I61" s="78" t="s">
        <v>150</v>
      </c>
      <c r="J61" s="79"/>
      <c r="K61" s="79"/>
      <c r="L61" s="79"/>
      <c r="M61" s="79"/>
      <c r="N61" s="79"/>
      <c r="O61" s="79"/>
      <c r="P61" s="80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spans="1:42" s="1" customFormat="1" ht="18.75" thickTop="1" thickBot="1" x14ac:dyDescent="0.35">
      <c r="A62" s="23"/>
      <c r="B62" s="13"/>
      <c r="C62" s="10"/>
      <c r="D62" s="10"/>
      <c r="E62" s="10"/>
      <c r="F62" s="14"/>
      <c r="G62" s="10"/>
      <c r="H62" s="81" t="s">
        <v>134</v>
      </c>
      <c r="I62" s="78" t="s">
        <v>158</v>
      </c>
      <c r="J62" s="79"/>
      <c r="K62" s="79"/>
      <c r="L62" s="79"/>
      <c r="M62" s="79"/>
      <c r="N62" s="79"/>
      <c r="O62" s="79"/>
      <c r="P62" s="80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spans="1:42" s="1" customFormat="1" ht="18.75" thickTop="1" thickBot="1" x14ac:dyDescent="0.35">
      <c r="A63" s="23"/>
      <c r="B63" s="13" t="s">
        <v>73</v>
      </c>
      <c r="C63" s="10"/>
      <c r="D63" s="10"/>
      <c r="E63" s="10"/>
      <c r="F63" s="14"/>
      <c r="G63" s="10"/>
      <c r="H63" s="77" t="s">
        <v>135</v>
      </c>
      <c r="I63" s="78" t="s">
        <v>151</v>
      </c>
      <c r="J63" s="79"/>
      <c r="K63" s="79"/>
      <c r="L63" s="79"/>
      <c r="M63" s="79"/>
      <c r="N63" s="79"/>
      <c r="O63" s="79"/>
      <c r="P63" s="80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spans="1:42" s="1" customFormat="1" ht="18.75" thickTop="1" thickBot="1" x14ac:dyDescent="0.35">
      <c r="A64" s="23"/>
      <c r="B64" s="13" t="s">
        <v>74</v>
      </c>
      <c r="C64" s="10"/>
      <c r="D64" s="10"/>
      <c r="E64" s="10"/>
      <c r="F64" s="14"/>
      <c r="G64" s="10"/>
      <c r="H64" s="77" t="s">
        <v>136</v>
      </c>
      <c r="I64" s="78" t="s">
        <v>152</v>
      </c>
      <c r="J64" s="79"/>
      <c r="K64" s="79"/>
      <c r="L64" s="79"/>
      <c r="M64" s="79"/>
      <c r="N64" s="79"/>
      <c r="O64" s="79"/>
      <c r="P64" s="80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spans="2:16" s="23" customFormat="1" ht="18.75" thickTop="1" thickBot="1" x14ac:dyDescent="0.35">
      <c r="B65" s="13" t="s">
        <v>75</v>
      </c>
      <c r="C65" s="10"/>
      <c r="D65" s="10"/>
      <c r="E65" s="10"/>
      <c r="F65" s="14"/>
      <c r="G65" s="10"/>
      <c r="H65" s="81" t="s">
        <v>137</v>
      </c>
      <c r="I65" s="78" t="s">
        <v>153</v>
      </c>
      <c r="J65" s="79"/>
      <c r="K65" s="79"/>
      <c r="L65" s="79"/>
      <c r="M65" s="79"/>
      <c r="N65" s="79"/>
      <c r="O65" s="79"/>
      <c r="P65" s="80"/>
    </row>
    <row r="66" spans="2:16" s="23" customFormat="1" ht="18.75" thickTop="1" thickBot="1" x14ac:dyDescent="0.35">
      <c r="B66" s="13" t="s">
        <v>76</v>
      </c>
      <c r="C66" s="10"/>
      <c r="D66" s="10"/>
      <c r="E66" s="10"/>
      <c r="F66" s="14"/>
      <c r="H66" s="82" t="s">
        <v>138</v>
      </c>
      <c r="I66" s="78" t="s">
        <v>154</v>
      </c>
      <c r="J66" s="79"/>
      <c r="K66" s="79"/>
      <c r="L66" s="79"/>
      <c r="M66" s="79"/>
      <c r="N66" s="79"/>
      <c r="O66" s="79"/>
      <c r="P66" s="83"/>
    </row>
    <row r="67" spans="2:16" s="23" customFormat="1" ht="13.5" thickTop="1" x14ac:dyDescent="0.2">
      <c r="B67" s="13"/>
      <c r="C67" s="10"/>
      <c r="D67" s="10"/>
      <c r="E67" s="10"/>
      <c r="F67" s="14"/>
      <c r="M67" s="10"/>
      <c r="N67" s="10"/>
      <c r="O67" s="10"/>
    </row>
    <row r="68" spans="2:16" s="23" customFormat="1" x14ac:dyDescent="0.2">
      <c r="B68" s="13" t="s">
        <v>77</v>
      </c>
      <c r="C68" s="10"/>
      <c r="D68" s="10"/>
      <c r="E68" s="10"/>
      <c r="F68" s="14"/>
      <c r="M68" s="10"/>
      <c r="N68" s="10"/>
      <c r="O68" s="10"/>
    </row>
    <row r="69" spans="2:16" s="23" customFormat="1" x14ac:dyDescent="0.2">
      <c r="B69" s="13" t="s">
        <v>78</v>
      </c>
      <c r="C69" s="10"/>
      <c r="D69" s="10"/>
      <c r="E69" s="10"/>
      <c r="F69" s="14"/>
    </row>
    <row r="70" spans="2:16" s="23" customFormat="1" x14ac:dyDescent="0.2">
      <c r="B70" s="13" t="s">
        <v>79</v>
      </c>
      <c r="C70" s="10"/>
      <c r="D70" s="10"/>
      <c r="E70" s="10"/>
      <c r="F70" s="14"/>
    </row>
    <row r="71" spans="2:16" s="23" customFormat="1" x14ac:dyDescent="0.2">
      <c r="B71" s="13" t="s">
        <v>80</v>
      </c>
      <c r="C71" s="10"/>
      <c r="D71" s="10"/>
      <c r="E71" s="10"/>
      <c r="F71" s="14"/>
    </row>
    <row r="72" spans="2:16" s="23" customFormat="1" x14ac:dyDescent="0.2">
      <c r="B72" s="13"/>
      <c r="C72" s="10"/>
      <c r="D72" s="10"/>
      <c r="E72" s="10"/>
      <c r="F72" s="14"/>
    </row>
    <row r="73" spans="2:16" s="23" customFormat="1" x14ac:dyDescent="0.2">
      <c r="B73" s="13" t="s">
        <v>81</v>
      </c>
      <c r="C73" s="10"/>
      <c r="D73" s="10"/>
      <c r="E73" s="10"/>
      <c r="F73" s="14"/>
    </row>
    <row r="74" spans="2:16" s="23" customFormat="1" x14ac:dyDescent="0.2">
      <c r="B74" s="13" t="s">
        <v>82</v>
      </c>
      <c r="C74" s="10"/>
      <c r="D74" s="10"/>
      <c r="E74" s="10"/>
      <c r="F74" s="14"/>
    </row>
    <row r="75" spans="2:16" s="23" customFormat="1" x14ac:dyDescent="0.2">
      <c r="B75" s="13" t="s">
        <v>83</v>
      </c>
      <c r="C75" s="10"/>
      <c r="D75" s="10"/>
      <c r="E75" s="10"/>
      <c r="F75" s="14"/>
    </row>
    <row r="76" spans="2:16" s="23" customFormat="1" ht="13.5" thickBot="1" x14ac:dyDescent="0.25">
      <c r="B76" s="15" t="s">
        <v>84</v>
      </c>
      <c r="C76" s="16"/>
      <c r="D76" s="16"/>
      <c r="E76" s="16"/>
      <c r="F76" s="17"/>
    </row>
    <row r="77" spans="2:16" s="23" customFormat="1" ht="13.5" thickTop="1" x14ac:dyDescent="0.2">
      <c r="B77" s="4" t="s">
        <v>85</v>
      </c>
      <c r="C77" s="11"/>
      <c r="D77" s="11"/>
      <c r="E77" s="11"/>
      <c r="F77" s="12"/>
    </row>
    <row r="78" spans="2:16" s="23" customFormat="1" x14ac:dyDescent="0.2">
      <c r="B78" s="13" t="s">
        <v>86</v>
      </c>
      <c r="C78" s="10"/>
      <c r="D78" s="10"/>
      <c r="E78" s="10"/>
      <c r="F78" s="14"/>
    </row>
    <row r="79" spans="2:16" s="23" customFormat="1" x14ac:dyDescent="0.2">
      <c r="B79" s="13" t="s">
        <v>87</v>
      </c>
      <c r="C79" s="10"/>
      <c r="D79" s="10"/>
      <c r="E79" s="10"/>
      <c r="F79" s="14"/>
    </row>
    <row r="80" spans="2:16" s="23" customFormat="1" ht="13.5" thickBot="1" x14ac:dyDescent="0.25">
      <c r="B80" s="15" t="s">
        <v>88</v>
      </c>
      <c r="C80" s="16"/>
      <c r="D80" s="16"/>
      <c r="E80" s="16"/>
      <c r="F80" s="17"/>
    </row>
    <row r="81" spans="2:6" s="23" customFormat="1" ht="13.5" thickTop="1" x14ac:dyDescent="0.2">
      <c r="B81" s="4" t="s">
        <v>89</v>
      </c>
      <c r="C81" s="11"/>
      <c r="D81" s="11"/>
      <c r="E81" s="11"/>
      <c r="F81" s="12"/>
    </row>
    <row r="82" spans="2:6" s="23" customFormat="1" x14ac:dyDescent="0.2">
      <c r="B82" s="13" t="s">
        <v>90</v>
      </c>
      <c r="C82" s="10"/>
      <c r="D82" s="10"/>
      <c r="E82" s="10"/>
      <c r="F82" s="14"/>
    </row>
    <row r="83" spans="2:6" s="23" customFormat="1" x14ac:dyDescent="0.2">
      <c r="B83" s="13" t="s">
        <v>91</v>
      </c>
      <c r="C83" s="10"/>
      <c r="D83" s="10"/>
      <c r="E83" s="10"/>
      <c r="F83" s="14"/>
    </row>
    <row r="84" spans="2:6" s="23" customFormat="1" x14ac:dyDescent="0.2">
      <c r="B84" s="13" t="s">
        <v>92</v>
      </c>
      <c r="C84" s="10"/>
      <c r="D84" s="10"/>
      <c r="E84" s="10"/>
      <c r="F84" s="14"/>
    </row>
    <row r="85" spans="2:6" s="23" customFormat="1" ht="13.5" thickBot="1" x14ac:dyDescent="0.25">
      <c r="B85" s="15" t="s">
        <v>93</v>
      </c>
      <c r="C85" s="16"/>
      <c r="D85" s="16"/>
      <c r="E85" s="16"/>
      <c r="F85" s="17"/>
    </row>
    <row r="86" spans="2:6" s="23" customFormat="1" ht="13.5" thickTop="1" x14ac:dyDescent="0.2">
      <c r="B86" s="4" t="s">
        <v>94</v>
      </c>
      <c r="C86" s="11"/>
      <c r="D86" s="11"/>
      <c r="E86" s="11"/>
      <c r="F86" s="12"/>
    </row>
    <row r="87" spans="2:6" s="23" customFormat="1" x14ac:dyDescent="0.2">
      <c r="B87" s="13" t="s">
        <v>95</v>
      </c>
      <c r="C87" s="10"/>
      <c r="D87" s="10"/>
      <c r="E87" s="10"/>
      <c r="F87" s="14"/>
    </row>
    <row r="88" spans="2:6" s="23" customFormat="1" x14ac:dyDescent="0.2">
      <c r="B88" s="13" t="s">
        <v>96</v>
      </c>
      <c r="C88" s="10"/>
      <c r="D88" s="10"/>
      <c r="E88" s="10"/>
      <c r="F88" s="14"/>
    </row>
    <row r="89" spans="2:6" s="23" customFormat="1" ht="13.5" thickBot="1" x14ac:dyDescent="0.25">
      <c r="B89" s="15" t="s">
        <v>97</v>
      </c>
      <c r="C89" s="16"/>
      <c r="D89" s="16"/>
      <c r="E89" s="16"/>
      <c r="F89" s="17"/>
    </row>
    <row r="90" spans="2:6" s="23" customFormat="1" ht="13.5" thickTop="1" x14ac:dyDescent="0.2">
      <c r="B90" s="4" t="s">
        <v>98</v>
      </c>
      <c r="C90" s="11"/>
      <c r="D90" s="11"/>
      <c r="E90" s="11"/>
      <c r="F90" s="12"/>
    </row>
    <row r="91" spans="2:6" s="23" customFormat="1" x14ac:dyDescent="0.2">
      <c r="B91" s="13" t="s">
        <v>99</v>
      </c>
      <c r="C91" s="10"/>
      <c r="D91" s="10"/>
      <c r="E91" s="10"/>
      <c r="F91" s="14"/>
    </row>
    <row r="92" spans="2:6" s="23" customFormat="1" x14ac:dyDescent="0.2">
      <c r="B92" s="13" t="s">
        <v>100</v>
      </c>
      <c r="C92" s="10"/>
      <c r="D92" s="10"/>
      <c r="E92" s="10"/>
      <c r="F92" s="14"/>
    </row>
    <row r="93" spans="2:6" s="23" customFormat="1" ht="13.5" thickBot="1" x14ac:dyDescent="0.25">
      <c r="B93" s="15" t="s">
        <v>101</v>
      </c>
      <c r="C93" s="16"/>
      <c r="D93" s="16"/>
      <c r="E93" s="16"/>
      <c r="F93" s="17"/>
    </row>
    <row r="94" spans="2:6" s="23" customFormat="1" ht="13.5" thickTop="1" x14ac:dyDescent="0.2">
      <c r="B94" s="4" t="s">
        <v>102</v>
      </c>
      <c r="C94" s="11"/>
      <c r="D94" s="11"/>
      <c r="E94" s="11"/>
      <c r="F94" s="12"/>
    </row>
    <row r="95" spans="2:6" s="23" customFormat="1" x14ac:dyDescent="0.2">
      <c r="B95" s="13" t="s">
        <v>103</v>
      </c>
      <c r="C95" s="10"/>
      <c r="D95" s="10"/>
      <c r="E95" s="10"/>
      <c r="F95" s="14"/>
    </row>
    <row r="96" spans="2:6" s="23" customFormat="1" x14ac:dyDescent="0.2">
      <c r="B96" s="13" t="s">
        <v>104</v>
      </c>
      <c r="C96" s="10"/>
      <c r="D96" s="10"/>
      <c r="E96" s="10"/>
      <c r="F96" s="14"/>
    </row>
    <row r="97" spans="2:11" s="23" customFormat="1" ht="13.5" thickBot="1" x14ac:dyDescent="0.25">
      <c r="B97" s="15" t="s">
        <v>105</v>
      </c>
      <c r="C97" s="16"/>
      <c r="D97" s="16"/>
      <c r="E97" s="16"/>
      <c r="F97" s="17"/>
    </row>
    <row r="98" spans="2:11" s="23" customFormat="1" ht="13.5" thickTop="1" x14ac:dyDescent="0.2">
      <c r="B98" s="4" t="s">
        <v>106</v>
      </c>
      <c r="C98" s="11"/>
      <c r="D98" s="11"/>
      <c r="E98" s="11"/>
      <c r="F98" s="12"/>
    </row>
    <row r="99" spans="2:11" s="23" customFormat="1" x14ac:dyDescent="0.2">
      <c r="B99" s="13" t="s">
        <v>107</v>
      </c>
      <c r="C99" s="10"/>
      <c r="D99" s="10"/>
      <c r="E99" s="10"/>
      <c r="F99" s="14"/>
    </row>
    <row r="100" spans="2:11" s="23" customFormat="1" x14ac:dyDescent="0.2">
      <c r="B100" s="13" t="s">
        <v>108</v>
      </c>
      <c r="C100" s="10"/>
      <c r="D100" s="10"/>
      <c r="E100" s="10"/>
      <c r="F100" s="14"/>
    </row>
    <row r="101" spans="2:11" s="23" customFormat="1" ht="13.5" thickBot="1" x14ac:dyDescent="0.25">
      <c r="B101" s="15" t="s">
        <v>109</v>
      </c>
      <c r="C101" s="16"/>
      <c r="D101" s="16"/>
      <c r="E101" s="16"/>
      <c r="F101" s="17"/>
    </row>
    <row r="102" spans="2:11" s="23" customFormat="1" ht="13.5" thickTop="1" x14ac:dyDescent="0.2">
      <c r="B102" s="10"/>
      <c r="C102" s="10"/>
      <c r="D102" s="10"/>
      <c r="E102" s="10"/>
      <c r="F102" s="10"/>
    </row>
    <row r="103" spans="2:11" s="23" customFormat="1" x14ac:dyDescent="0.2">
      <c r="B103" s="18" t="s">
        <v>110</v>
      </c>
      <c r="C103" s="10"/>
      <c r="D103" s="10"/>
      <c r="E103" s="10"/>
      <c r="F103" s="10"/>
    </row>
    <row r="104" spans="2:11" s="23" customFormat="1" x14ac:dyDescent="0.2">
      <c r="B104" s="10"/>
      <c r="C104" s="10"/>
      <c r="D104" s="10"/>
      <c r="E104" s="10"/>
      <c r="F104" s="10"/>
    </row>
    <row r="105" spans="2:11" s="23" customFormat="1" x14ac:dyDescent="0.2">
      <c r="B105" s="10"/>
      <c r="C105" s="10"/>
      <c r="D105" s="10"/>
      <c r="E105" s="10"/>
      <c r="F105" s="10"/>
    </row>
    <row r="106" spans="2:11" s="23" customFormat="1" ht="13.5" thickBot="1" x14ac:dyDescent="0.25">
      <c r="B106" s="10"/>
      <c r="C106" s="10"/>
      <c r="D106" s="10"/>
      <c r="E106" s="10"/>
      <c r="F106" s="10"/>
    </row>
    <row r="107" spans="2:11" s="23" customFormat="1" x14ac:dyDescent="0.2">
      <c r="B107" s="96" t="s">
        <v>160</v>
      </c>
      <c r="C107" s="97" t="s">
        <v>113</v>
      </c>
      <c r="D107" s="97" t="s">
        <v>114</v>
      </c>
      <c r="E107" s="97" t="s">
        <v>159</v>
      </c>
      <c r="F107" s="98" t="s">
        <v>160</v>
      </c>
      <c r="G107" s="97" t="s">
        <v>113</v>
      </c>
      <c r="H107" s="97" t="s">
        <v>114</v>
      </c>
      <c r="I107" s="99" t="s">
        <v>159</v>
      </c>
    </row>
    <row r="108" spans="2:11" s="23" customFormat="1" ht="25.5" x14ac:dyDescent="0.2">
      <c r="B108" s="131" t="s">
        <v>161</v>
      </c>
      <c r="C108" s="132">
        <v>4387</v>
      </c>
      <c r="D108" s="132">
        <v>4129</v>
      </c>
      <c r="E108" s="132">
        <v>8516</v>
      </c>
      <c r="F108" s="133" t="s">
        <v>162</v>
      </c>
      <c r="G108" s="132">
        <v>4470</v>
      </c>
      <c r="H108" s="132">
        <v>4241</v>
      </c>
      <c r="I108" s="134">
        <v>8711</v>
      </c>
      <c r="K108" s="100"/>
    </row>
    <row r="109" spans="2:11" s="23" customFormat="1" x14ac:dyDescent="0.2">
      <c r="B109" s="131" t="s">
        <v>163</v>
      </c>
      <c r="C109" s="132">
        <v>4812</v>
      </c>
      <c r="D109" s="132">
        <v>4528</v>
      </c>
      <c r="E109" s="132">
        <v>9340</v>
      </c>
      <c r="F109" s="133" t="s">
        <v>164</v>
      </c>
      <c r="G109" s="132">
        <v>4719</v>
      </c>
      <c r="H109" s="132">
        <v>4646</v>
      </c>
      <c r="I109" s="134">
        <v>9365</v>
      </c>
    </row>
    <row r="110" spans="2:11" s="23" customFormat="1" x14ac:dyDescent="0.2">
      <c r="B110" s="131" t="s">
        <v>165</v>
      </c>
      <c r="C110" s="132">
        <v>4721</v>
      </c>
      <c r="D110" s="132">
        <v>4468</v>
      </c>
      <c r="E110" s="132">
        <v>9189</v>
      </c>
      <c r="F110" s="133" t="s">
        <v>166</v>
      </c>
      <c r="G110" s="132">
        <v>4996</v>
      </c>
      <c r="H110" s="132">
        <v>4746</v>
      </c>
      <c r="I110" s="134">
        <v>9742</v>
      </c>
      <c r="J110" s="100"/>
    </row>
    <row r="111" spans="2:11" s="23" customFormat="1" x14ac:dyDescent="0.2">
      <c r="B111" s="131" t="s">
        <v>167</v>
      </c>
      <c r="C111" s="132">
        <v>4973</v>
      </c>
      <c r="D111" s="132">
        <v>4577</v>
      </c>
      <c r="E111" s="132">
        <v>9550</v>
      </c>
      <c r="F111" s="133" t="s">
        <v>168</v>
      </c>
      <c r="G111" s="132">
        <v>5060</v>
      </c>
      <c r="H111" s="132">
        <v>4898</v>
      </c>
      <c r="I111" s="134">
        <v>9958</v>
      </c>
    </row>
    <row r="112" spans="2:11" s="23" customFormat="1" x14ac:dyDescent="0.2">
      <c r="B112" s="131" t="s">
        <v>169</v>
      </c>
      <c r="C112" s="132">
        <v>5021</v>
      </c>
      <c r="D112" s="132">
        <v>4816</v>
      </c>
      <c r="E112" s="132">
        <v>9837</v>
      </c>
      <c r="F112" s="133" t="s">
        <v>170</v>
      </c>
      <c r="G112" s="132">
        <v>5039</v>
      </c>
      <c r="H112" s="132">
        <v>4808</v>
      </c>
      <c r="I112" s="134">
        <v>9847</v>
      </c>
      <c r="J112" s="100"/>
    </row>
    <row r="113" spans="1:42" s="23" customFormat="1" x14ac:dyDescent="0.2">
      <c r="B113" s="131" t="s">
        <v>171</v>
      </c>
      <c r="C113" s="132">
        <v>5283</v>
      </c>
      <c r="D113" s="132">
        <v>4956</v>
      </c>
      <c r="E113" s="132">
        <v>10239</v>
      </c>
      <c r="F113" s="133" t="s">
        <v>172</v>
      </c>
      <c r="G113" s="132">
        <v>4928</v>
      </c>
      <c r="H113" s="132">
        <v>4633</v>
      </c>
      <c r="I113" s="134">
        <v>9561</v>
      </c>
    </row>
    <row r="114" spans="1:42" s="23" customFormat="1" x14ac:dyDescent="0.2">
      <c r="B114" s="131" t="s">
        <v>173</v>
      </c>
      <c r="C114" s="132">
        <v>4755</v>
      </c>
      <c r="D114" s="132">
        <v>4501</v>
      </c>
      <c r="E114" s="132">
        <v>9256</v>
      </c>
      <c r="F114" s="133" t="s">
        <v>174</v>
      </c>
      <c r="G114" s="132">
        <v>4881</v>
      </c>
      <c r="H114" s="132">
        <v>4544</v>
      </c>
      <c r="I114" s="134">
        <v>9425</v>
      </c>
    </row>
    <row r="115" spans="1:42" s="23" customFormat="1" x14ac:dyDescent="0.2">
      <c r="B115" s="131" t="s">
        <v>175</v>
      </c>
      <c r="C115" s="132">
        <v>5229</v>
      </c>
      <c r="D115" s="132">
        <v>4846</v>
      </c>
      <c r="E115" s="132">
        <v>10075</v>
      </c>
      <c r="F115" s="133" t="s">
        <v>176</v>
      </c>
      <c r="G115" s="132">
        <v>5133</v>
      </c>
      <c r="H115" s="132">
        <v>4752</v>
      </c>
      <c r="I115" s="134">
        <v>9885</v>
      </c>
      <c r="J115" s="100"/>
    </row>
    <row r="116" spans="1:42" s="23" customFormat="1" x14ac:dyDescent="0.2">
      <c r="B116" s="131" t="s">
        <v>177</v>
      </c>
      <c r="C116" s="132">
        <v>5500</v>
      </c>
      <c r="D116" s="132">
        <v>5284</v>
      </c>
      <c r="E116" s="132">
        <v>10784</v>
      </c>
      <c r="F116" s="133" t="s">
        <v>178</v>
      </c>
      <c r="G116" s="132">
        <v>6111</v>
      </c>
      <c r="H116" s="132">
        <v>5876</v>
      </c>
      <c r="I116" s="134">
        <v>11987</v>
      </c>
    </row>
    <row r="117" spans="1:42" s="23" customFormat="1" x14ac:dyDescent="0.2">
      <c r="B117" s="131" t="s">
        <v>179</v>
      </c>
      <c r="C117" s="132">
        <v>6171</v>
      </c>
      <c r="D117" s="132">
        <v>5886</v>
      </c>
      <c r="E117" s="132">
        <v>12057</v>
      </c>
      <c r="F117" s="133" t="s">
        <v>180</v>
      </c>
      <c r="G117" s="132">
        <v>6137</v>
      </c>
      <c r="H117" s="132">
        <v>5582</v>
      </c>
      <c r="I117" s="134">
        <v>11719</v>
      </c>
      <c r="J117" s="100"/>
    </row>
    <row r="118" spans="1:42" s="23" customFormat="1" x14ac:dyDescent="0.2">
      <c r="B118" s="131" t="s">
        <v>181</v>
      </c>
      <c r="C118" s="132">
        <v>5938</v>
      </c>
      <c r="D118" s="132">
        <v>5618</v>
      </c>
      <c r="E118" s="132">
        <v>11556</v>
      </c>
      <c r="F118" s="133" t="s">
        <v>182</v>
      </c>
      <c r="G118" s="132">
        <v>5361</v>
      </c>
      <c r="H118" s="132">
        <v>5773</v>
      </c>
      <c r="I118" s="134">
        <v>11134</v>
      </c>
    </row>
    <row r="119" spans="1:42" s="23" customFormat="1" x14ac:dyDescent="0.2">
      <c r="B119" s="131" t="s">
        <v>183</v>
      </c>
      <c r="C119" s="132">
        <v>5591</v>
      </c>
      <c r="D119" s="132">
        <v>5803</v>
      </c>
      <c r="E119" s="132">
        <v>11394</v>
      </c>
      <c r="F119" s="133" t="s">
        <v>184</v>
      </c>
      <c r="G119" s="132">
        <v>5892</v>
      </c>
      <c r="H119" s="132">
        <v>5883</v>
      </c>
      <c r="I119" s="134">
        <v>11775</v>
      </c>
    </row>
    <row r="120" spans="1:42" s="23" customFormat="1" x14ac:dyDescent="0.2">
      <c r="B120" s="131" t="s">
        <v>185</v>
      </c>
      <c r="C120" s="132">
        <v>6170</v>
      </c>
      <c r="D120" s="132">
        <v>6026</v>
      </c>
      <c r="E120" s="132">
        <v>12196</v>
      </c>
      <c r="F120" s="133" t="s">
        <v>186</v>
      </c>
      <c r="G120" s="132">
        <v>6087</v>
      </c>
      <c r="H120" s="132">
        <v>5849</v>
      </c>
      <c r="I120" s="134">
        <v>11936</v>
      </c>
      <c r="J120" s="100"/>
    </row>
    <row r="121" spans="1:42" s="23" customFormat="1" x14ac:dyDescent="0.2">
      <c r="B121" s="131" t="s">
        <v>187</v>
      </c>
      <c r="C121" s="132">
        <v>5847</v>
      </c>
      <c r="D121" s="132">
        <v>5540</v>
      </c>
      <c r="E121" s="132">
        <v>11387</v>
      </c>
      <c r="F121" s="133" t="s">
        <v>188</v>
      </c>
      <c r="G121" s="132">
        <v>5789</v>
      </c>
      <c r="H121" s="132">
        <v>5744</v>
      </c>
      <c r="I121" s="134">
        <v>11533</v>
      </c>
    </row>
    <row r="122" spans="1:42" s="23" customFormat="1" x14ac:dyDescent="0.2">
      <c r="B122" s="131" t="s">
        <v>189</v>
      </c>
      <c r="C122" s="132">
        <v>6115</v>
      </c>
      <c r="D122" s="132">
        <v>6038</v>
      </c>
      <c r="E122" s="132">
        <v>12153</v>
      </c>
      <c r="F122" s="133" t="s">
        <v>190</v>
      </c>
      <c r="G122" s="132">
        <v>6319</v>
      </c>
      <c r="H122" s="132">
        <v>6302</v>
      </c>
      <c r="I122" s="134">
        <v>12621</v>
      </c>
      <c r="J122" s="100"/>
    </row>
    <row r="123" spans="1:42" s="23" customFormat="1" x14ac:dyDescent="0.2">
      <c r="B123" s="131" t="s">
        <v>191</v>
      </c>
      <c r="C123" s="132">
        <v>6260</v>
      </c>
      <c r="D123" s="132">
        <v>6274</v>
      </c>
      <c r="E123" s="132">
        <v>12534</v>
      </c>
      <c r="F123" s="133" t="s">
        <v>192</v>
      </c>
      <c r="G123" s="132">
        <v>6480</v>
      </c>
      <c r="H123" s="132">
        <v>6519</v>
      </c>
      <c r="I123" s="134">
        <v>12999</v>
      </c>
    </row>
    <row r="124" spans="1:42" s="23" customFormat="1" x14ac:dyDescent="0.2">
      <c r="B124" s="131" t="s">
        <v>193</v>
      </c>
      <c r="C124" s="132">
        <v>6627</v>
      </c>
      <c r="D124" s="132">
        <v>6494</v>
      </c>
      <c r="E124" s="132">
        <v>13121</v>
      </c>
      <c r="F124" s="133" t="s">
        <v>194</v>
      </c>
      <c r="G124" s="132">
        <v>6604</v>
      </c>
      <c r="H124" s="132">
        <v>6344</v>
      </c>
      <c r="I124" s="134">
        <v>12948</v>
      </c>
    </row>
    <row r="125" spans="1:42" s="23" customFormat="1" x14ac:dyDescent="0.2">
      <c r="B125" s="131" t="s">
        <v>195</v>
      </c>
      <c r="C125" s="132">
        <v>6541</v>
      </c>
      <c r="D125" s="132">
        <v>6477</v>
      </c>
      <c r="E125" s="132">
        <v>13018</v>
      </c>
      <c r="F125" s="133" t="s">
        <v>196</v>
      </c>
      <c r="G125" s="132">
        <v>6645</v>
      </c>
      <c r="H125" s="132">
        <v>6543</v>
      </c>
      <c r="I125" s="134">
        <v>13188</v>
      </c>
      <c r="J125" s="100"/>
    </row>
    <row r="126" spans="1:42" s="23" customFormat="1" x14ac:dyDescent="0.2">
      <c r="B126" s="131" t="s">
        <v>197</v>
      </c>
      <c r="C126" s="132">
        <v>6467</v>
      </c>
      <c r="D126" s="132">
        <v>6396</v>
      </c>
      <c r="E126" s="132">
        <v>12863</v>
      </c>
      <c r="F126" s="133" t="s">
        <v>198</v>
      </c>
      <c r="G126" s="132">
        <v>6871</v>
      </c>
      <c r="H126" s="132">
        <v>6816</v>
      </c>
      <c r="I126" s="134">
        <v>13687</v>
      </c>
      <c r="P126" s="1"/>
    </row>
    <row r="127" spans="1:42" s="1" customFormat="1" x14ac:dyDescent="0.2">
      <c r="A127" s="23"/>
      <c r="B127" s="131" t="s">
        <v>199</v>
      </c>
      <c r="C127" s="132">
        <v>6577</v>
      </c>
      <c r="D127" s="132">
        <v>6680</v>
      </c>
      <c r="E127" s="132">
        <v>13257</v>
      </c>
      <c r="F127" s="133" t="s">
        <v>200</v>
      </c>
      <c r="G127" s="132">
        <v>6407</v>
      </c>
      <c r="H127" s="132">
        <v>6483</v>
      </c>
      <c r="I127" s="134">
        <v>12890</v>
      </c>
      <c r="J127" s="100"/>
      <c r="K127" s="23"/>
      <c r="L127" s="23"/>
      <c r="M127" s="23"/>
      <c r="N127" s="23"/>
      <c r="O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2" s="1" customFormat="1" x14ac:dyDescent="0.2">
      <c r="A128" s="23"/>
      <c r="B128" s="131" t="s">
        <v>201</v>
      </c>
      <c r="C128" s="132">
        <v>6352</v>
      </c>
      <c r="D128" s="132">
        <v>6434</v>
      </c>
      <c r="E128" s="132">
        <v>12786</v>
      </c>
      <c r="F128" s="133" t="s">
        <v>202</v>
      </c>
      <c r="G128" s="132">
        <v>6010</v>
      </c>
      <c r="H128" s="132">
        <v>6107</v>
      </c>
      <c r="I128" s="134">
        <v>12117</v>
      </c>
      <c r="M128" s="23"/>
      <c r="N128" s="23"/>
      <c r="O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spans="1:42" s="1" customFormat="1" x14ac:dyDescent="0.2">
      <c r="A129" s="23"/>
      <c r="B129" s="131" t="s">
        <v>203</v>
      </c>
      <c r="C129" s="132">
        <v>6199</v>
      </c>
      <c r="D129" s="132">
        <v>6597</v>
      </c>
      <c r="E129" s="132">
        <v>12796</v>
      </c>
      <c r="F129" s="133" t="s">
        <v>204</v>
      </c>
      <c r="G129" s="132">
        <v>6291</v>
      </c>
      <c r="H129" s="132">
        <v>6670</v>
      </c>
      <c r="I129" s="134">
        <v>12961</v>
      </c>
      <c r="M129" s="23"/>
      <c r="N129" s="23"/>
      <c r="O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spans="1:42" s="1" customFormat="1" x14ac:dyDescent="0.2">
      <c r="A130" s="23"/>
      <c r="B130" s="131" t="s">
        <v>205</v>
      </c>
      <c r="C130" s="132">
        <v>6251</v>
      </c>
      <c r="D130" s="132">
        <v>6584</v>
      </c>
      <c r="E130" s="132">
        <v>12835</v>
      </c>
      <c r="F130" s="133" t="s">
        <v>206</v>
      </c>
      <c r="G130" s="132">
        <v>6217</v>
      </c>
      <c r="H130" s="132">
        <v>6907</v>
      </c>
      <c r="I130" s="134">
        <v>13124</v>
      </c>
      <c r="J130" s="102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spans="1:42" s="1" customFormat="1" x14ac:dyDescent="0.2">
      <c r="A131" s="23"/>
      <c r="B131" s="131" t="s">
        <v>207</v>
      </c>
      <c r="C131" s="132">
        <v>6269</v>
      </c>
      <c r="D131" s="132">
        <v>6949</v>
      </c>
      <c r="E131" s="132">
        <v>13218</v>
      </c>
      <c r="F131" s="133" t="s">
        <v>208</v>
      </c>
      <c r="G131" s="132">
        <v>6216</v>
      </c>
      <c r="H131" s="132">
        <v>6760</v>
      </c>
      <c r="I131" s="134">
        <v>12976</v>
      </c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spans="1:42" s="1" customFormat="1" x14ac:dyDescent="0.2">
      <c r="A132" s="23"/>
      <c r="B132" s="131" t="s">
        <v>209</v>
      </c>
      <c r="C132" s="132">
        <v>6443</v>
      </c>
      <c r="D132" s="132">
        <v>7125</v>
      </c>
      <c r="E132" s="132">
        <v>13568</v>
      </c>
      <c r="F132" s="133" t="s">
        <v>210</v>
      </c>
      <c r="G132" s="132">
        <v>6723</v>
      </c>
      <c r="H132" s="132">
        <v>7723</v>
      </c>
      <c r="I132" s="134">
        <v>14446</v>
      </c>
      <c r="J132" s="10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spans="1:42" s="1" customFormat="1" x14ac:dyDescent="0.2">
      <c r="A133" s="23"/>
      <c r="B133" s="131" t="s">
        <v>211</v>
      </c>
      <c r="C133" s="132">
        <v>6757</v>
      </c>
      <c r="D133" s="132">
        <v>7577</v>
      </c>
      <c r="E133" s="132">
        <v>14334</v>
      </c>
      <c r="F133" s="133" t="s">
        <v>212</v>
      </c>
      <c r="G133" s="132">
        <v>6128</v>
      </c>
      <c r="H133" s="132">
        <v>6670</v>
      </c>
      <c r="I133" s="134">
        <v>12798</v>
      </c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spans="1:42" s="1" customFormat="1" x14ac:dyDescent="0.2">
      <c r="A134" s="23"/>
      <c r="B134" s="131" t="s">
        <v>213</v>
      </c>
      <c r="C134" s="132">
        <v>6199</v>
      </c>
      <c r="D134" s="132">
        <v>7305</v>
      </c>
      <c r="E134" s="132">
        <v>13504</v>
      </c>
      <c r="F134" s="133" t="s">
        <v>214</v>
      </c>
      <c r="G134" s="132">
        <v>5877</v>
      </c>
      <c r="H134" s="132">
        <v>6825</v>
      </c>
      <c r="I134" s="134">
        <v>12702</v>
      </c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spans="1:42" s="1" customFormat="1" x14ac:dyDescent="0.2">
      <c r="A135" s="23"/>
      <c r="B135" s="131" t="s">
        <v>215</v>
      </c>
      <c r="C135" s="132">
        <v>5851</v>
      </c>
      <c r="D135" s="132">
        <v>6792</v>
      </c>
      <c r="E135" s="132">
        <v>12643</v>
      </c>
      <c r="F135" s="133" t="s">
        <v>216</v>
      </c>
      <c r="G135" s="132">
        <v>5458</v>
      </c>
      <c r="H135" s="132">
        <v>6708</v>
      </c>
      <c r="I135" s="134">
        <v>12166</v>
      </c>
      <c r="J135" s="102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spans="1:42" s="1" customFormat="1" x14ac:dyDescent="0.2">
      <c r="A136" s="23"/>
      <c r="B136" s="131" t="s">
        <v>217</v>
      </c>
      <c r="C136" s="132">
        <v>4974</v>
      </c>
      <c r="D136" s="132">
        <v>5947</v>
      </c>
      <c r="E136" s="132">
        <v>10921</v>
      </c>
      <c r="F136" s="133" t="s">
        <v>218</v>
      </c>
      <c r="G136" s="132">
        <v>4971</v>
      </c>
      <c r="H136" s="132">
        <v>5773</v>
      </c>
      <c r="I136" s="134">
        <v>10744</v>
      </c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spans="1:42" s="1" customFormat="1" x14ac:dyDescent="0.2">
      <c r="A137" s="23"/>
      <c r="B137" s="131" t="s">
        <v>219</v>
      </c>
      <c r="C137" s="132">
        <v>4246</v>
      </c>
      <c r="D137" s="132">
        <v>4821</v>
      </c>
      <c r="E137" s="132">
        <v>9067</v>
      </c>
      <c r="F137" s="133" t="s">
        <v>220</v>
      </c>
      <c r="G137" s="132">
        <v>3587</v>
      </c>
      <c r="H137" s="132">
        <v>4074</v>
      </c>
      <c r="I137" s="134">
        <v>7661</v>
      </c>
      <c r="J137" s="102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spans="1:42" s="1" customFormat="1" x14ac:dyDescent="0.2">
      <c r="A138" s="23"/>
      <c r="B138" s="131" t="s">
        <v>221</v>
      </c>
      <c r="C138" s="132">
        <v>4433</v>
      </c>
      <c r="D138" s="132">
        <v>5441</v>
      </c>
      <c r="E138" s="132">
        <v>9874</v>
      </c>
      <c r="F138" s="133" t="s">
        <v>222</v>
      </c>
      <c r="G138" s="132">
        <v>4120</v>
      </c>
      <c r="H138" s="132">
        <v>4917</v>
      </c>
      <c r="I138" s="134">
        <v>9037</v>
      </c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spans="1:42" s="1" customFormat="1" x14ac:dyDescent="0.2">
      <c r="A139" s="23"/>
      <c r="B139" s="131" t="s">
        <v>223</v>
      </c>
      <c r="C139" s="132">
        <v>4227</v>
      </c>
      <c r="D139" s="132">
        <v>4927</v>
      </c>
      <c r="E139" s="132">
        <v>9154</v>
      </c>
      <c r="F139" s="133" t="s">
        <v>224</v>
      </c>
      <c r="G139" s="132">
        <v>3893</v>
      </c>
      <c r="H139" s="132">
        <v>4754</v>
      </c>
      <c r="I139" s="134">
        <v>8647</v>
      </c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spans="1:42" s="1" customFormat="1" x14ac:dyDescent="0.2">
      <c r="A140" s="23"/>
      <c r="B140" s="131" t="s">
        <v>225</v>
      </c>
      <c r="C140" s="132">
        <v>3538</v>
      </c>
      <c r="D140" s="132">
        <v>4639</v>
      </c>
      <c r="E140" s="132">
        <v>8177</v>
      </c>
      <c r="F140" s="133" t="s">
        <v>226</v>
      </c>
      <c r="G140" s="132">
        <v>3619</v>
      </c>
      <c r="H140" s="132">
        <v>4497</v>
      </c>
      <c r="I140" s="134">
        <v>8116</v>
      </c>
      <c r="J140" s="102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spans="1:42" s="1" customFormat="1" x14ac:dyDescent="0.2">
      <c r="A141" s="23"/>
      <c r="B141" s="131" t="s">
        <v>227</v>
      </c>
      <c r="C141" s="132">
        <v>3137</v>
      </c>
      <c r="D141" s="132">
        <v>4013</v>
      </c>
      <c r="E141" s="132">
        <v>7150</v>
      </c>
      <c r="F141" s="133" t="s">
        <v>228</v>
      </c>
      <c r="G141" s="132">
        <v>2859</v>
      </c>
      <c r="H141" s="132">
        <v>3589</v>
      </c>
      <c r="I141" s="134">
        <v>6448</v>
      </c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spans="1:42" s="1" customFormat="1" ht="14.25" x14ac:dyDescent="0.2">
      <c r="A142" s="23"/>
      <c r="B142" s="131" t="s">
        <v>229</v>
      </c>
      <c r="C142" s="132">
        <v>2656</v>
      </c>
      <c r="D142" s="132">
        <v>3439</v>
      </c>
      <c r="E142" s="132">
        <v>6095</v>
      </c>
      <c r="F142" s="133" t="s">
        <v>230</v>
      </c>
      <c r="G142" s="132">
        <v>2409</v>
      </c>
      <c r="H142" s="132">
        <v>3166</v>
      </c>
      <c r="I142" s="134">
        <v>5575</v>
      </c>
      <c r="J142" s="102"/>
      <c r="P142" s="19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spans="1:42" ht="14.25" x14ac:dyDescent="0.2">
      <c r="A143" s="22"/>
      <c r="B143" s="131" t="s">
        <v>231</v>
      </c>
      <c r="C143" s="132">
        <v>2276</v>
      </c>
      <c r="D143" s="132">
        <v>2844</v>
      </c>
      <c r="E143" s="132">
        <v>5120</v>
      </c>
      <c r="F143" s="133" t="s">
        <v>232</v>
      </c>
      <c r="G143" s="132">
        <v>2180</v>
      </c>
      <c r="H143" s="132">
        <v>2851</v>
      </c>
      <c r="I143" s="134">
        <v>5031</v>
      </c>
      <c r="J143" s="1"/>
      <c r="K143" s="1"/>
      <c r="L143" s="1"/>
      <c r="M143" s="1"/>
      <c r="N143" s="1"/>
      <c r="O143" s="1"/>
      <c r="P143" s="19"/>
    </row>
    <row r="144" spans="1:42" ht="14.25" x14ac:dyDescent="0.2">
      <c r="A144" s="22"/>
      <c r="B144" s="131" t="s">
        <v>233</v>
      </c>
      <c r="C144" s="132">
        <v>1888</v>
      </c>
      <c r="D144" s="132">
        <v>2435</v>
      </c>
      <c r="E144" s="132">
        <v>4323</v>
      </c>
      <c r="F144" s="133" t="s">
        <v>234</v>
      </c>
      <c r="G144" s="132">
        <v>2282</v>
      </c>
      <c r="H144" s="132">
        <v>3062</v>
      </c>
      <c r="I144" s="134">
        <v>5344</v>
      </c>
      <c r="J144" s="19"/>
      <c r="K144" s="19"/>
      <c r="L144" s="19"/>
      <c r="M144" s="1"/>
      <c r="N144" s="1"/>
      <c r="O144" s="1"/>
      <c r="P144" s="19"/>
    </row>
    <row r="145" spans="1:16" ht="14.25" x14ac:dyDescent="0.2">
      <c r="A145" s="22"/>
      <c r="B145" s="131" t="s">
        <v>235</v>
      </c>
      <c r="C145" s="132">
        <v>1962</v>
      </c>
      <c r="D145" s="132">
        <v>2529</v>
      </c>
      <c r="E145" s="132">
        <v>4491</v>
      </c>
      <c r="F145" s="133" t="s">
        <v>236</v>
      </c>
      <c r="G145" s="132">
        <v>1964</v>
      </c>
      <c r="H145" s="132">
        <v>2769</v>
      </c>
      <c r="I145" s="134">
        <v>4733</v>
      </c>
      <c r="J145" s="103"/>
      <c r="K145" s="19"/>
      <c r="L145" s="19"/>
      <c r="M145" s="1"/>
      <c r="N145" s="1"/>
      <c r="O145" s="1"/>
      <c r="P145" s="19"/>
    </row>
    <row r="146" spans="1:16" ht="14.25" x14ac:dyDescent="0.2">
      <c r="A146" s="22"/>
      <c r="B146" s="131" t="s">
        <v>237</v>
      </c>
      <c r="C146" s="132">
        <v>1920</v>
      </c>
      <c r="D146" s="132">
        <v>2719</v>
      </c>
      <c r="E146" s="132">
        <v>4639</v>
      </c>
      <c r="F146" s="133" t="s">
        <v>238</v>
      </c>
      <c r="G146" s="132">
        <v>1725</v>
      </c>
      <c r="H146" s="132">
        <v>2429</v>
      </c>
      <c r="I146" s="134">
        <v>4154</v>
      </c>
      <c r="J146" s="19"/>
      <c r="K146" s="19"/>
      <c r="L146" s="19"/>
      <c r="M146" s="19"/>
      <c r="N146" s="19"/>
      <c r="O146" s="19"/>
      <c r="P146" s="19"/>
    </row>
    <row r="147" spans="1:16" ht="14.25" x14ac:dyDescent="0.2">
      <c r="A147" s="22"/>
      <c r="B147" s="131" t="s">
        <v>239</v>
      </c>
      <c r="C147" s="132">
        <v>1680</v>
      </c>
      <c r="D147" s="132">
        <v>2460</v>
      </c>
      <c r="E147" s="132">
        <v>4140</v>
      </c>
      <c r="F147" s="133" t="s">
        <v>240</v>
      </c>
      <c r="G147" s="132">
        <v>1563</v>
      </c>
      <c r="H147" s="132">
        <v>2151</v>
      </c>
      <c r="I147" s="134">
        <v>3714</v>
      </c>
      <c r="J147" s="103"/>
      <c r="K147" s="19"/>
      <c r="L147" s="19"/>
      <c r="M147" s="19"/>
      <c r="N147" s="19"/>
      <c r="O147" s="19"/>
      <c r="P147" s="19"/>
    </row>
    <row r="148" spans="1:16" ht="14.25" x14ac:dyDescent="0.2">
      <c r="A148" s="22"/>
      <c r="B148" s="131" t="s">
        <v>241</v>
      </c>
      <c r="C148" s="132">
        <v>1235</v>
      </c>
      <c r="D148" s="132">
        <v>1829</v>
      </c>
      <c r="E148" s="132">
        <v>3064</v>
      </c>
      <c r="F148" s="133" t="s">
        <v>242</v>
      </c>
      <c r="G148" s="132">
        <v>1091</v>
      </c>
      <c r="H148" s="132">
        <v>1705</v>
      </c>
      <c r="I148" s="134">
        <v>2796</v>
      </c>
      <c r="J148" s="19"/>
      <c r="K148" s="19"/>
      <c r="L148" s="19"/>
      <c r="M148" s="19"/>
      <c r="N148" s="19"/>
      <c r="O148" s="19"/>
      <c r="P148" s="19"/>
    </row>
    <row r="149" spans="1:16" ht="14.25" x14ac:dyDescent="0.2">
      <c r="A149" s="22"/>
      <c r="B149" s="131" t="s">
        <v>243</v>
      </c>
      <c r="C149" s="135">
        <v>947</v>
      </c>
      <c r="D149" s="132">
        <v>1580</v>
      </c>
      <c r="E149" s="132">
        <v>2527</v>
      </c>
      <c r="F149" s="133" t="s">
        <v>244</v>
      </c>
      <c r="G149" s="135">
        <v>881</v>
      </c>
      <c r="H149" s="132">
        <v>1397</v>
      </c>
      <c r="I149" s="134">
        <v>2278</v>
      </c>
      <c r="J149" s="19"/>
      <c r="K149" s="19"/>
      <c r="L149" s="19"/>
      <c r="M149" s="19"/>
      <c r="N149" s="19"/>
      <c r="O149" s="19"/>
      <c r="P149" s="19"/>
    </row>
    <row r="150" spans="1:16" ht="14.25" x14ac:dyDescent="0.2">
      <c r="A150" s="22"/>
      <c r="B150" s="131" t="s">
        <v>245</v>
      </c>
      <c r="C150" s="135">
        <v>710</v>
      </c>
      <c r="D150" s="132">
        <v>1224</v>
      </c>
      <c r="E150" s="132">
        <v>1934</v>
      </c>
      <c r="F150" s="133" t="s">
        <v>246</v>
      </c>
      <c r="G150" s="135">
        <v>612</v>
      </c>
      <c r="H150" s="132">
        <v>1107</v>
      </c>
      <c r="I150" s="134">
        <v>1719</v>
      </c>
      <c r="J150" s="103"/>
      <c r="K150" s="19"/>
      <c r="L150" s="19"/>
      <c r="M150" s="19"/>
      <c r="N150" s="19"/>
      <c r="O150" s="19"/>
      <c r="P150" s="19"/>
    </row>
    <row r="151" spans="1:16" ht="14.25" x14ac:dyDescent="0.2">
      <c r="A151" s="22"/>
      <c r="B151" s="131" t="s">
        <v>247</v>
      </c>
      <c r="C151" s="135">
        <v>570</v>
      </c>
      <c r="D151" s="135">
        <v>980</v>
      </c>
      <c r="E151" s="132">
        <v>1550</v>
      </c>
      <c r="F151" s="133" t="s">
        <v>248</v>
      </c>
      <c r="G151" s="135">
        <v>485</v>
      </c>
      <c r="H151" s="135">
        <v>813</v>
      </c>
      <c r="I151" s="134">
        <v>1298</v>
      </c>
      <c r="J151" s="19"/>
      <c r="K151" s="19"/>
      <c r="L151" s="19"/>
      <c r="M151" s="19"/>
      <c r="N151" s="19"/>
      <c r="O151" s="19"/>
      <c r="P151" s="19"/>
    </row>
    <row r="152" spans="1:16" ht="14.25" x14ac:dyDescent="0.2">
      <c r="A152" s="22"/>
      <c r="B152" s="131" t="s">
        <v>249</v>
      </c>
      <c r="C152" s="135">
        <v>376</v>
      </c>
      <c r="D152" s="135">
        <v>738</v>
      </c>
      <c r="E152" s="132">
        <v>1114</v>
      </c>
      <c r="F152" s="133" t="s">
        <v>250</v>
      </c>
      <c r="G152" s="135">
        <v>269</v>
      </c>
      <c r="H152" s="135">
        <v>564</v>
      </c>
      <c r="I152" s="136">
        <v>833</v>
      </c>
      <c r="J152" s="19"/>
      <c r="K152" s="19"/>
      <c r="L152" s="19"/>
      <c r="M152" s="19"/>
      <c r="N152" s="19"/>
      <c r="O152" s="19"/>
      <c r="P152" s="19"/>
    </row>
    <row r="153" spans="1:16" ht="14.25" x14ac:dyDescent="0.2">
      <c r="A153" s="22"/>
      <c r="B153" s="131" t="s">
        <v>251</v>
      </c>
      <c r="C153" s="135">
        <v>244</v>
      </c>
      <c r="D153" s="135">
        <v>456</v>
      </c>
      <c r="E153" s="135">
        <v>700</v>
      </c>
      <c r="F153" s="133" t="s">
        <v>252</v>
      </c>
      <c r="G153" s="135">
        <v>172</v>
      </c>
      <c r="H153" s="135">
        <v>358</v>
      </c>
      <c r="I153" s="136">
        <v>530</v>
      </c>
      <c r="J153" s="19"/>
      <c r="K153" s="19"/>
      <c r="L153" s="19"/>
      <c r="M153" s="19"/>
      <c r="N153" s="19"/>
      <c r="O153" s="19"/>
      <c r="P153" s="19"/>
    </row>
    <row r="154" spans="1:16" ht="14.25" x14ac:dyDescent="0.2">
      <c r="A154" s="22"/>
      <c r="B154" s="131" t="s">
        <v>253</v>
      </c>
      <c r="C154" s="135">
        <v>151</v>
      </c>
      <c r="D154" s="135">
        <v>279</v>
      </c>
      <c r="E154" s="135">
        <v>430</v>
      </c>
      <c r="F154" s="133" t="s">
        <v>254</v>
      </c>
      <c r="G154" s="135">
        <v>115</v>
      </c>
      <c r="H154" s="135">
        <v>224</v>
      </c>
      <c r="I154" s="136">
        <v>339</v>
      </c>
      <c r="J154" s="19"/>
      <c r="K154" s="19"/>
      <c r="L154" s="19"/>
      <c r="M154" s="19"/>
      <c r="N154" s="19"/>
      <c r="O154" s="19"/>
      <c r="P154" s="19"/>
    </row>
    <row r="155" spans="1:16" ht="14.25" x14ac:dyDescent="0.2">
      <c r="A155" s="22"/>
      <c r="B155" s="131" t="s">
        <v>255</v>
      </c>
      <c r="C155" s="135">
        <v>95</v>
      </c>
      <c r="D155" s="135">
        <v>168</v>
      </c>
      <c r="E155" s="135">
        <v>263</v>
      </c>
      <c r="F155" s="133" t="s">
        <v>256</v>
      </c>
      <c r="G155" s="135">
        <v>81</v>
      </c>
      <c r="H155" s="135">
        <v>140</v>
      </c>
      <c r="I155" s="136">
        <v>221</v>
      </c>
      <c r="J155" s="19"/>
      <c r="K155" s="19"/>
      <c r="L155" s="19"/>
      <c r="M155" s="19"/>
      <c r="N155" s="19"/>
      <c r="O155" s="19"/>
      <c r="P155" s="19"/>
    </row>
    <row r="156" spans="1:16" ht="14.25" x14ac:dyDescent="0.2">
      <c r="A156" s="22"/>
      <c r="B156" s="131" t="s">
        <v>257</v>
      </c>
      <c r="C156" s="135">
        <v>45</v>
      </c>
      <c r="D156" s="135">
        <v>76</v>
      </c>
      <c r="E156" s="135">
        <v>121</v>
      </c>
      <c r="F156" s="133" t="s">
        <v>258</v>
      </c>
      <c r="G156" s="135">
        <v>50</v>
      </c>
      <c r="H156" s="135">
        <v>89</v>
      </c>
      <c r="I156" s="136">
        <v>139</v>
      </c>
      <c r="J156" s="19"/>
      <c r="K156" s="19"/>
      <c r="L156" s="19"/>
      <c r="M156" s="19"/>
      <c r="N156" s="19"/>
      <c r="O156" s="19"/>
      <c r="P156" s="19"/>
    </row>
    <row r="157" spans="1:16" ht="14.25" x14ac:dyDescent="0.2">
      <c r="A157" s="22"/>
      <c r="B157" s="131" t="s">
        <v>259</v>
      </c>
      <c r="C157" s="135">
        <v>35</v>
      </c>
      <c r="D157" s="135">
        <v>50</v>
      </c>
      <c r="E157" s="135">
        <v>85</v>
      </c>
      <c r="F157" s="133" t="s">
        <v>260</v>
      </c>
      <c r="G157" s="135">
        <v>34</v>
      </c>
      <c r="H157" s="135">
        <v>52</v>
      </c>
      <c r="I157" s="136">
        <v>86</v>
      </c>
      <c r="J157" s="19"/>
      <c r="K157" s="19"/>
      <c r="L157" s="19"/>
      <c r="M157" s="19"/>
      <c r="N157" s="19"/>
      <c r="O157" s="19"/>
      <c r="P157" s="19"/>
    </row>
    <row r="158" spans="1:16" ht="26.25" thickBot="1" x14ac:dyDescent="0.25">
      <c r="A158" s="22"/>
      <c r="B158" s="137" t="s">
        <v>261</v>
      </c>
      <c r="C158" s="138">
        <v>20</v>
      </c>
      <c r="D158" s="138">
        <v>38</v>
      </c>
      <c r="E158" s="138">
        <v>58</v>
      </c>
      <c r="F158" s="139" t="s">
        <v>262</v>
      </c>
      <c r="G158" s="138">
        <v>87</v>
      </c>
      <c r="H158" s="138">
        <v>151</v>
      </c>
      <c r="I158" s="140">
        <v>238</v>
      </c>
      <c r="J158" s="19"/>
      <c r="K158" s="19"/>
      <c r="L158" s="19"/>
      <c r="M158" s="19"/>
      <c r="N158" s="19"/>
      <c r="O158" s="19"/>
      <c r="P158" s="19"/>
    </row>
    <row r="159" spans="1:16" ht="14.25" x14ac:dyDescent="0.2">
      <c r="A159" s="22"/>
      <c r="B159" s="21"/>
      <c r="C159" s="19"/>
      <c r="D159" s="19"/>
      <c r="E159" s="103">
        <f>SUM(E108:E158)</f>
        <v>423003</v>
      </c>
      <c r="F159" s="19"/>
      <c r="G159" s="19"/>
      <c r="H159" s="19"/>
      <c r="I159" s="103">
        <f>SUM(I108:I158)</f>
        <v>417882</v>
      </c>
      <c r="J159" s="19"/>
      <c r="K159" s="19"/>
      <c r="L159" s="19"/>
      <c r="M159" s="19"/>
      <c r="N159" s="19"/>
      <c r="O159" s="19"/>
      <c r="P159" s="19"/>
    </row>
    <row r="160" spans="1:16" ht="14.25" x14ac:dyDescent="0.2">
      <c r="A160" s="22"/>
      <c r="B160" s="2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 ht="14.25" x14ac:dyDescent="0.2">
      <c r="A161" s="22"/>
      <c r="B161" s="2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 ht="14.25" x14ac:dyDescent="0.2">
      <c r="A162" s="22"/>
      <c r="B162" s="2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 ht="14.25" x14ac:dyDescent="0.2">
      <c r="A163" s="22"/>
      <c r="B163" s="2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 ht="14.25" x14ac:dyDescent="0.2">
      <c r="A164" s="22"/>
      <c r="B164" s="2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 ht="14.25" x14ac:dyDescent="0.2">
      <c r="A165" s="22"/>
      <c r="B165" s="2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 ht="14.25" x14ac:dyDescent="0.2">
      <c r="A166" s="22"/>
      <c r="B166" s="2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 ht="14.25" x14ac:dyDescent="0.2">
      <c r="A167" s="22"/>
      <c r="B167" s="2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 ht="14.25" x14ac:dyDescent="0.2">
      <c r="A168" s="22"/>
      <c r="B168" s="2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 ht="14.25" x14ac:dyDescent="0.2">
      <c r="A169" s="22"/>
      <c r="B169" s="2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 ht="14.25" x14ac:dyDescent="0.2">
      <c r="A170" s="22"/>
      <c r="B170" s="2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 ht="14.25" x14ac:dyDescent="0.2">
      <c r="A171" s="22"/>
      <c r="B171" s="2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 ht="14.25" x14ac:dyDescent="0.2">
      <c r="A172" s="22"/>
      <c r="B172" s="2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 ht="14.25" x14ac:dyDescent="0.2">
      <c r="A173" s="22"/>
      <c r="B173" s="2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 ht="14.25" x14ac:dyDescent="0.2">
      <c r="A174" s="22"/>
      <c r="B174" s="2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 ht="14.25" x14ac:dyDescent="0.2">
      <c r="A175" s="22"/>
      <c r="B175" s="2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 ht="14.25" x14ac:dyDescent="0.2">
      <c r="A176" s="22"/>
      <c r="B176" s="2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 ht="14.25" x14ac:dyDescent="0.2">
      <c r="A177" s="22"/>
      <c r="B177" s="2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 ht="14.25" x14ac:dyDescent="0.2">
      <c r="A178" s="22"/>
      <c r="B178" s="2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 ht="14.25" x14ac:dyDescent="0.2">
      <c r="A179" s="22"/>
      <c r="B179" s="2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 ht="14.25" x14ac:dyDescent="0.2">
      <c r="A180" s="22"/>
      <c r="B180" s="2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 ht="14.25" x14ac:dyDescent="0.2">
      <c r="A181" s="22"/>
      <c r="B181" s="2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 ht="14.25" x14ac:dyDescent="0.2">
      <c r="A182" s="22"/>
      <c r="B182" s="2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 ht="14.25" x14ac:dyDescent="0.2">
      <c r="A183" s="22"/>
      <c r="B183" s="2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 ht="14.25" x14ac:dyDescent="0.2">
      <c r="A184" s="22"/>
      <c r="B184" s="2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 ht="14.25" x14ac:dyDescent="0.2">
      <c r="A185" s="22"/>
      <c r="B185" s="2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 ht="14.25" x14ac:dyDescent="0.2">
      <c r="A186" s="22"/>
      <c r="B186" s="2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 ht="14.25" x14ac:dyDescent="0.2">
      <c r="A187" s="22"/>
      <c r="B187" s="2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 ht="14.25" x14ac:dyDescent="0.2">
      <c r="A188" s="22"/>
      <c r="B188" s="2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 ht="14.25" x14ac:dyDescent="0.2">
      <c r="A189" s="22"/>
      <c r="B189" s="2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 ht="14.25" x14ac:dyDescent="0.2">
      <c r="A190" s="22"/>
      <c r="B190" s="2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 ht="14.25" x14ac:dyDescent="0.2">
      <c r="A191" s="22"/>
      <c r="B191" s="2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 ht="14.25" x14ac:dyDescent="0.2">
      <c r="A192" s="22"/>
      <c r="B192" s="2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 ht="14.25" x14ac:dyDescent="0.2">
      <c r="A193" s="22"/>
      <c r="B193" s="2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 ht="14.25" x14ac:dyDescent="0.2">
      <c r="A194" s="22"/>
      <c r="B194" s="2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 ht="14.25" x14ac:dyDescent="0.2">
      <c r="A195" s="22"/>
      <c r="B195" s="2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 ht="14.25" x14ac:dyDescent="0.2">
      <c r="A196" s="22"/>
      <c r="B196" s="2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 ht="14.25" x14ac:dyDescent="0.2">
      <c r="A197" s="22"/>
      <c r="B197" s="2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 ht="14.25" x14ac:dyDescent="0.2">
      <c r="A198" s="22"/>
      <c r="B198" s="2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 ht="14.25" x14ac:dyDescent="0.2">
      <c r="A199" s="22"/>
      <c r="B199" s="2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 ht="14.25" x14ac:dyDescent="0.2">
      <c r="A200" s="22"/>
      <c r="B200" s="2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 ht="14.25" x14ac:dyDescent="0.2">
      <c r="A201" s="22"/>
      <c r="B201" s="2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 ht="14.25" x14ac:dyDescent="0.2">
      <c r="A202" s="22"/>
      <c r="B202" s="2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 ht="14.25" x14ac:dyDescent="0.2">
      <c r="A203" s="22"/>
      <c r="B203" s="2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 ht="14.25" x14ac:dyDescent="0.2">
      <c r="A204" s="22"/>
      <c r="B204" s="2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 ht="14.25" x14ac:dyDescent="0.2">
      <c r="A205" s="22"/>
      <c r="B205" s="2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 ht="14.25" x14ac:dyDescent="0.2">
      <c r="A206" s="22"/>
      <c r="B206" s="2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 ht="14.25" x14ac:dyDescent="0.2">
      <c r="A207" s="22"/>
      <c r="B207" s="2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 ht="14.25" x14ac:dyDescent="0.2">
      <c r="A208" s="22"/>
      <c r="B208" s="2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 ht="14.25" x14ac:dyDescent="0.2">
      <c r="A209" s="22"/>
      <c r="B209" s="2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 ht="14.25" x14ac:dyDescent="0.2">
      <c r="A210" s="22"/>
      <c r="B210" s="2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 ht="14.25" x14ac:dyDescent="0.2">
      <c r="A211" s="22"/>
      <c r="B211" s="2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 ht="14.25" x14ac:dyDescent="0.2">
      <c r="A212" s="22"/>
      <c r="B212" s="2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 ht="14.25" x14ac:dyDescent="0.2">
      <c r="A213" s="22"/>
      <c r="B213" s="2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 ht="14.25" x14ac:dyDescent="0.2">
      <c r="A214" s="22"/>
      <c r="B214" s="2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 ht="14.25" x14ac:dyDescent="0.2">
      <c r="A215" s="22"/>
      <c r="B215" s="2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 ht="14.25" x14ac:dyDescent="0.2">
      <c r="A216" s="22"/>
      <c r="B216" s="2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 ht="14.25" x14ac:dyDescent="0.2">
      <c r="A217" s="22"/>
      <c r="B217" s="2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 ht="14.25" x14ac:dyDescent="0.2">
      <c r="A218" s="22"/>
      <c r="B218" s="2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</row>
    <row r="219" spans="1:16" ht="14.25" x14ac:dyDescent="0.2">
      <c r="H219" s="19"/>
      <c r="I219" s="19"/>
      <c r="J219" s="19"/>
      <c r="K219" s="19"/>
      <c r="L219" s="19"/>
      <c r="M219" s="19"/>
      <c r="N219" s="19"/>
      <c r="O219" s="19"/>
    </row>
    <row r="220" spans="1:16" ht="14.25" x14ac:dyDescent="0.2">
      <c r="M220" s="19"/>
      <c r="N220" s="19"/>
      <c r="O220" s="19"/>
    </row>
    <row r="221" spans="1:16" ht="14.25" x14ac:dyDescent="0.2">
      <c r="M221" s="19"/>
      <c r="N221" s="19"/>
      <c r="O221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สรุปอายุคาดเฉลี่ย</vt:lpstr>
      <vt:lpstr>อายุคาดเฉลี่ยปี 2560</vt:lpstr>
      <vt:lpstr>อายุคาดเฉลี่ยปี 2561</vt:lpstr>
      <vt:lpstr>อายุคาดเฉลี่ยปี 2562</vt:lpstr>
      <vt:lpstr>อายุคาดเฉลี่ยปี 2563</vt:lpstr>
      <vt:lpstr>อายุคาดเฉลี่ยปี 2564</vt:lpstr>
      <vt:lpstr>อายุคาดเฉลี่ยปี 2565</vt:lpstr>
      <vt:lpstr>อายุคาดเฉลี่ยปี 2566</vt:lpstr>
      <vt:lpstr>คำอธิบายLife Tables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AIDS</cp:lastModifiedBy>
  <cp:lastPrinted>2016-06-09T07:00:19Z</cp:lastPrinted>
  <dcterms:created xsi:type="dcterms:W3CDTF">2006-08-22T09:25:05Z</dcterms:created>
  <dcterms:modified xsi:type="dcterms:W3CDTF">2024-03-04T06:44:51Z</dcterms:modified>
</cp:coreProperties>
</file>